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240" yWindow="1275" windowWidth="15510" windowHeight="6855" tabRatio="878" firstSheet="3" activeTab="5"/>
  </bookViews>
  <sheets>
    <sheet name="cement&amp;HWI cement kilns" sheetId="1" r:id="rId1"/>
    <sheet name="MWC" sheetId="4" r:id="rId2"/>
    <sheet name="gold mines" sheetId="2" r:id="rId3"/>
    <sheet name="Hg Cell Chlor-Alkali" sheetId="3" r:id="rId4"/>
    <sheet name="other categories" sheetId="5" r:id="rId5"/>
    <sheet name="Other_&amp;_Gold_For_Access_Import" sheetId="6" r:id="rId6"/>
    <sheet name="Other_&amp;_Gold_For_Access_TEXT" sheetId="7" r:id="rId7"/>
  </sheets>
  <definedNames>
    <definedName name="_xlnm._FilterDatabase" localSheetId="0" hidden="1">'cement&amp;HWI cement kilns'!$A$1:$AR$86</definedName>
    <definedName name="_xlnm._FilterDatabase" localSheetId="2" hidden="1">'gold mines'!$A$1:$AM$32</definedName>
    <definedName name="_xlnm._FilterDatabase" localSheetId="3" hidden="1">'Hg Cell Chlor-Alkali'!$A$1:$AP$5</definedName>
    <definedName name="_xlnm._FilterDatabase" localSheetId="1" hidden="1">MWC!$A$1:$AN$77</definedName>
    <definedName name="_xlnm._FilterDatabase" localSheetId="4" hidden="1">'other categories'!$A$1:$AO$355</definedName>
    <definedName name="_xlnm._FilterDatabase" localSheetId="5" hidden="1">'Other_&amp;_Gold_For_Access_Import'!$A$1:$AO$380</definedName>
    <definedName name="_xlnm._FilterDatabase" localSheetId="6" hidden="1">'Other_&amp;_Gold_For_Access_TEXT'!$A$1:$AO$380</definedName>
  </definedNames>
  <calcPr calcId="125725"/>
</workbook>
</file>

<file path=xl/calcChain.xml><?xml version="1.0" encoding="utf-8"?>
<calcChain xmlns="http://schemas.openxmlformats.org/spreadsheetml/2006/main">
  <c r="AO380" i="7"/>
  <c r="AO369"/>
  <c r="AO359"/>
  <c r="AO358"/>
  <c r="AO357"/>
  <c r="AO356"/>
  <c r="AO355"/>
  <c r="AO354"/>
  <c r="AO353"/>
  <c r="AO352"/>
  <c r="AO351"/>
  <c r="AO350"/>
  <c r="AO349"/>
  <c r="AO348"/>
  <c r="AO347"/>
  <c r="AO346"/>
  <c r="AO345"/>
  <c r="AO344"/>
  <c r="AO343"/>
  <c r="AO342"/>
  <c r="AO341"/>
  <c r="AO340"/>
  <c r="AO338"/>
  <c r="AO337"/>
  <c r="AO336"/>
  <c r="AO335"/>
  <c r="AO334"/>
  <c r="AO333"/>
  <c r="AO332"/>
  <c r="AO331"/>
  <c r="AO330"/>
  <c r="AO329"/>
  <c r="AO328"/>
  <c r="AO327"/>
  <c r="AO326"/>
  <c r="AO325"/>
  <c r="AO324"/>
  <c r="AO323"/>
  <c r="AO318"/>
  <c r="AO317"/>
  <c r="AO316"/>
  <c r="AO315"/>
  <c r="AO314"/>
  <c r="AO313"/>
  <c r="AO312"/>
  <c r="AO311"/>
  <c r="AO310"/>
  <c r="AO309"/>
  <c r="AO308"/>
  <c r="AO307"/>
  <c r="AO306"/>
  <c r="AO305"/>
  <c r="AO304"/>
  <c r="AO303"/>
  <c r="AO302"/>
  <c r="AO301"/>
  <c r="AO300"/>
  <c r="AO299"/>
  <c r="AO298"/>
  <c r="AO297"/>
  <c r="AO296"/>
  <c r="AO295"/>
  <c r="AO294"/>
  <c r="AO293"/>
  <c r="AO292"/>
  <c r="AO291"/>
  <c r="AO290"/>
  <c r="AO289"/>
  <c r="AO288"/>
  <c r="AO287"/>
  <c r="AO286"/>
  <c r="AO285"/>
  <c r="AO284"/>
  <c r="AO283"/>
  <c r="AO282"/>
  <c r="AO281"/>
  <c r="AO280"/>
  <c r="AO279"/>
  <c r="AO278"/>
  <c r="AO277"/>
  <c r="AO276"/>
  <c r="AO275"/>
  <c r="AO274"/>
  <c r="AO273"/>
  <c r="AO272"/>
  <c r="AO271"/>
  <c r="AO270"/>
  <c r="AO269"/>
  <c r="AO268"/>
  <c r="AO267"/>
  <c r="AO266"/>
  <c r="AO265"/>
  <c r="AO264"/>
  <c r="AO263"/>
  <c r="AO262"/>
  <c r="AO261"/>
  <c r="AO260"/>
  <c r="AO259"/>
  <c r="AO258"/>
  <c r="AO256"/>
  <c r="AO255"/>
  <c r="AO254"/>
  <c r="AO253"/>
  <c r="AO251"/>
  <c r="AO250"/>
  <c r="AO249"/>
  <c r="AO248"/>
  <c r="AO247"/>
  <c r="AO246"/>
  <c r="AO245"/>
  <c r="AO244"/>
  <c r="AO243"/>
  <c r="AO242"/>
  <c r="AO241"/>
  <c r="AO240"/>
  <c r="AO239"/>
  <c r="AO238"/>
  <c r="AO237"/>
  <c r="AO236"/>
  <c r="AO235"/>
  <c r="AO234"/>
  <c r="AO233"/>
  <c r="AO232"/>
  <c r="AO231"/>
  <c r="AO230"/>
  <c r="AO229"/>
  <c r="AO228"/>
  <c r="AO227"/>
  <c r="AO226"/>
  <c r="AO225"/>
  <c r="AO224"/>
  <c r="AO223"/>
  <c r="AO222"/>
  <c r="AO221"/>
  <c r="AO220"/>
  <c r="AO219"/>
  <c r="AO218"/>
  <c r="AO217"/>
  <c r="AO216"/>
  <c r="AO215"/>
  <c r="AO214"/>
  <c r="AO213"/>
  <c r="AO212"/>
  <c r="AO211"/>
  <c r="AO210"/>
  <c r="AO209"/>
  <c r="AO208"/>
  <c r="AO207"/>
  <c r="AO206"/>
  <c r="AO205"/>
  <c r="AO204"/>
  <c r="AO203"/>
  <c r="AO202"/>
  <c r="AO201"/>
  <c r="AO200"/>
  <c r="AO199"/>
  <c r="AO198"/>
  <c r="AO197"/>
  <c r="AO196"/>
  <c r="AO195"/>
  <c r="AO193"/>
  <c r="AO191"/>
  <c r="AO190"/>
  <c r="AO183"/>
  <c r="AO178"/>
  <c r="AO177"/>
  <c r="AO164"/>
  <c r="AO163"/>
  <c r="AO162"/>
  <c r="AO158"/>
  <c r="AO157"/>
  <c r="AO156"/>
  <c r="AO155"/>
  <c r="AO154"/>
  <c r="AO153"/>
  <c r="AO152"/>
  <c r="AO151"/>
  <c r="AO150"/>
  <c r="AO149"/>
  <c r="AO148"/>
  <c r="AO147"/>
  <c r="AO146"/>
  <c r="AO145"/>
  <c r="AO142"/>
  <c r="AO141"/>
  <c r="AO140"/>
  <c r="AO139"/>
  <c r="AO138"/>
  <c r="AO137"/>
  <c r="AO122"/>
  <c r="AD118"/>
  <c r="AO118" s="1"/>
  <c r="AD117"/>
  <c r="AO117" s="1"/>
  <c r="AO116"/>
  <c r="AO114"/>
  <c r="AO113"/>
  <c r="AO112"/>
  <c r="AO111"/>
  <c r="AO110"/>
  <c r="AO109"/>
  <c r="AO108"/>
  <c r="AO107"/>
  <c r="AO106"/>
  <c r="AO105"/>
  <c r="AO104"/>
  <c r="AO103"/>
  <c r="AO102"/>
  <c r="AO101"/>
  <c r="AO100"/>
  <c r="AO99"/>
  <c r="AO98"/>
  <c r="AO97"/>
  <c r="AO96"/>
  <c r="AO95"/>
  <c r="AO94"/>
  <c r="AO93"/>
  <c r="AO92"/>
  <c r="AO91"/>
  <c r="AO90"/>
  <c r="AO88"/>
  <c r="AO87"/>
  <c r="AO86"/>
  <c r="AO85"/>
  <c r="AO84"/>
  <c r="AO83"/>
  <c r="AO82"/>
  <c r="AO81"/>
  <c r="AO80"/>
  <c r="AO79"/>
  <c r="AO78"/>
  <c r="AO77"/>
  <c r="AD75"/>
  <c r="AO75" s="1"/>
  <c r="AD74"/>
  <c r="AO74" s="1"/>
  <c r="AD73"/>
  <c r="AO73" s="1"/>
  <c r="AO72"/>
  <c r="AO71"/>
  <c r="AO70"/>
  <c r="AO69"/>
  <c r="AO68"/>
  <c r="AO67"/>
  <c r="AO66"/>
  <c r="AO65"/>
  <c r="AO64"/>
  <c r="AO63"/>
  <c r="AO62"/>
  <c r="AO61"/>
  <c r="AO60"/>
  <c r="AO59"/>
  <c r="AO58"/>
  <c r="AO57"/>
  <c r="AO56"/>
  <c r="AO55"/>
  <c r="AD53"/>
  <c r="AD54" s="1"/>
  <c r="AO54" s="1"/>
  <c r="AO50"/>
  <c r="AO49"/>
  <c r="AO48"/>
  <c r="AO47"/>
  <c r="AO46"/>
  <c r="AO45"/>
  <c r="AO44"/>
  <c r="AO43"/>
  <c r="AO42"/>
  <c r="AO41"/>
  <c r="AO40"/>
  <c r="AO39"/>
  <c r="AO38"/>
  <c r="AO37"/>
  <c r="AO36"/>
  <c r="AO35"/>
  <c r="AO34"/>
  <c r="AO33"/>
  <c r="AO32"/>
  <c r="AO31"/>
  <c r="AO30"/>
  <c r="AO29"/>
  <c r="AO28"/>
  <c r="AO27"/>
  <c r="AO26"/>
  <c r="AO25"/>
  <c r="AO24"/>
  <c r="AO23"/>
  <c r="AO22"/>
  <c r="AO21"/>
  <c r="AO20"/>
  <c r="AO19"/>
  <c r="AO18"/>
  <c r="AO17"/>
  <c r="AO16"/>
  <c r="AO15"/>
  <c r="AO14"/>
  <c r="AO13"/>
  <c r="AO12"/>
  <c r="AO11"/>
  <c r="AO10"/>
  <c r="AO9"/>
  <c r="AO8"/>
  <c r="AO7"/>
  <c r="AO6"/>
  <c r="AO5"/>
  <c r="AO380" i="6"/>
  <c r="AO369"/>
  <c r="AO359"/>
  <c r="AO358"/>
  <c r="AO357"/>
  <c r="AO356"/>
  <c r="AO355"/>
  <c r="AO354"/>
  <c r="AO353"/>
  <c r="AO352"/>
  <c r="AO351"/>
  <c r="AO350"/>
  <c r="AO349"/>
  <c r="AO348"/>
  <c r="AO347"/>
  <c r="AO346"/>
  <c r="AO345"/>
  <c r="AO344"/>
  <c r="AO343"/>
  <c r="AO342"/>
  <c r="AO341"/>
  <c r="AO340"/>
  <c r="AO338"/>
  <c r="AO337"/>
  <c r="AO336"/>
  <c r="AO335"/>
  <c r="AO334"/>
  <c r="AO333"/>
  <c r="AO332"/>
  <c r="AO331"/>
  <c r="AO330"/>
  <c r="AO329"/>
  <c r="AO328"/>
  <c r="AO327"/>
  <c r="AO326"/>
  <c r="AO325"/>
  <c r="AO324"/>
  <c r="AO323"/>
  <c r="AO318"/>
  <c r="AO317"/>
  <c r="AO316"/>
  <c r="AO315"/>
  <c r="AO314"/>
  <c r="AO313"/>
  <c r="AO312"/>
  <c r="AO311"/>
  <c r="AO310"/>
  <c r="AO309"/>
  <c r="AO308"/>
  <c r="AO307"/>
  <c r="AO306"/>
  <c r="AO305"/>
  <c r="AO304"/>
  <c r="AO303"/>
  <c r="AO302"/>
  <c r="AO301"/>
  <c r="AO300"/>
  <c r="AO299"/>
  <c r="AO298"/>
  <c r="AO297"/>
  <c r="AO296"/>
  <c r="AO295"/>
  <c r="AO294"/>
  <c r="AO293"/>
  <c r="AO292"/>
  <c r="AO291"/>
  <c r="AO290"/>
  <c r="AO289"/>
  <c r="AO288"/>
  <c r="AO287"/>
  <c r="AO286"/>
  <c r="AO285"/>
  <c r="AO284"/>
  <c r="AO283"/>
  <c r="AO282"/>
  <c r="AO281"/>
  <c r="AO280"/>
  <c r="AO279"/>
  <c r="AO278"/>
  <c r="AO277"/>
  <c r="AO276"/>
  <c r="AO275"/>
  <c r="AO274"/>
  <c r="AO273"/>
  <c r="AO272"/>
  <c r="AO271"/>
  <c r="AO270"/>
  <c r="AO269"/>
  <c r="AO268"/>
  <c r="AO267"/>
  <c r="AO266"/>
  <c r="AO265"/>
  <c r="AO264"/>
  <c r="AO263"/>
  <c r="AO262"/>
  <c r="AO261"/>
  <c r="AO260"/>
  <c r="AO259"/>
  <c r="AO258"/>
  <c r="AO256"/>
  <c r="AO255"/>
  <c r="AO254"/>
  <c r="AO253"/>
  <c r="AO251"/>
  <c r="AO250"/>
  <c r="AO249"/>
  <c r="AO248"/>
  <c r="AO247"/>
  <c r="AO246"/>
  <c r="AO245"/>
  <c r="AO244"/>
  <c r="AO243"/>
  <c r="AO242"/>
  <c r="AO241"/>
  <c r="AO240"/>
  <c r="AO239"/>
  <c r="AO238"/>
  <c r="AO237"/>
  <c r="AO236"/>
  <c r="AO235"/>
  <c r="AO234"/>
  <c r="AO233"/>
  <c r="AO232"/>
  <c r="AO231"/>
  <c r="AO230"/>
  <c r="AO229"/>
  <c r="AO228"/>
  <c r="AO227"/>
  <c r="AO226"/>
  <c r="AO225"/>
  <c r="AO224"/>
  <c r="AO223"/>
  <c r="AO222"/>
  <c r="AO221"/>
  <c r="AO220"/>
  <c r="AO219"/>
  <c r="AO218"/>
  <c r="AO217"/>
  <c r="AO216"/>
  <c r="AO215"/>
  <c r="AO214"/>
  <c r="AO213"/>
  <c r="AO212"/>
  <c r="AO211"/>
  <c r="AO210"/>
  <c r="AO209"/>
  <c r="AO208"/>
  <c r="AO207"/>
  <c r="AO206"/>
  <c r="AO205"/>
  <c r="AO204"/>
  <c r="AO203"/>
  <c r="AO202"/>
  <c r="AO201"/>
  <c r="AO200"/>
  <c r="AO199"/>
  <c r="AO198"/>
  <c r="AO197"/>
  <c r="AO196"/>
  <c r="AO195"/>
  <c r="AO193"/>
  <c r="AO191"/>
  <c r="AO190"/>
  <c r="AO183"/>
  <c r="AO178"/>
  <c r="AO177"/>
  <c r="AO164"/>
  <c r="AO163"/>
  <c r="AO162"/>
  <c r="AO158"/>
  <c r="AO157"/>
  <c r="AO156"/>
  <c r="AO155"/>
  <c r="AO154"/>
  <c r="AO153"/>
  <c r="AO152"/>
  <c r="AO151"/>
  <c r="AO150"/>
  <c r="AO149"/>
  <c r="AO148"/>
  <c r="AO147"/>
  <c r="AO146"/>
  <c r="AO145"/>
  <c r="AO142"/>
  <c r="AO141"/>
  <c r="AO140"/>
  <c r="AO139"/>
  <c r="AO138"/>
  <c r="AO137"/>
  <c r="AO135"/>
  <c r="AO122"/>
  <c r="AD118"/>
  <c r="AO118" s="1"/>
  <c r="AD117"/>
  <c r="AO117" s="1"/>
  <c r="AO116"/>
  <c r="AO114"/>
  <c r="AO113"/>
  <c r="AO112"/>
  <c r="AO111"/>
  <c r="AO110"/>
  <c r="AO109"/>
  <c r="AO108"/>
  <c r="AO107"/>
  <c r="AO106"/>
  <c r="AO105"/>
  <c r="AO104"/>
  <c r="AO103"/>
  <c r="AO102"/>
  <c r="AO101"/>
  <c r="AO100"/>
  <c r="AO99"/>
  <c r="AO98"/>
  <c r="AO97"/>
  <c r="AO96"/>
  <c r="AO95"/>
  <c r="AO94"/>
  <c r="AO93"/>
  <c r="AO92"/>
  <c r="AO91"/>
  <c r="AO90"/>
  <c r="AO88"/>
  <c r="AO87"/>
  <c r="AO86"/>
  <c r="AO85"/>
  <c r="AO84"/>
  <c r="AO83"/>
  <c r="AO82"/>
  <c r="AO81"/>
  <c r="AO80"/>
  <c r="AO79"/>
  <c r="AO78"/>
  <c r="AO77"/>
  <c r="AD75"/>
  <c r="AO75" s="1"/>
  <c r="AD74"/>
  <c r="AO74" s="1"/>
  <c r="AD73"/>
  <c r="AO73" s="1"/>
  <c r="AO72"/>
  <c r="AO71"/>
  <c r="AO70"/>
  <c r="AO69"/>
  <c r="AO68"/>
  <c r="AO67"/>
  <c r="AO66"/>
  <c r="AO65"/>
  <c r="AO64"/>
  <c r="AO63"/>
  <c r="AO62"/>
  <c r="AO61"/>
  <c r="AO60"/>
  <c r="AO59"/>
  <c r="AO58"/>
  <c r="AO57"/>
  <c r="AO56"/>
  <c r="AO55"/>
  <c r="AD53"/>
  <c r="AD54" s="1"/>
  <c r="AO54" s="1"/>
  <c r="AO50"/>
  <c r="AO49"/>
  <c r="AO48"/>
  <c r="AO47"/>
  <c r="AO46"/>
  <c r="AO45"/>
  <c r="AO44"/>
  <c r="AO43"/>
  <c r="AO42"/>
  <c r="AO41"/>
  <c r="AO40"/>
  <c r="AO39"/>
  <c r="AO38"/>
  <c r="AO37"/>
  <c r="AO36"/>
  <c r="AO35"/>
  <c r="AO34"/>
  <c r="AO33"/>
  <c r="AO32"/>
  <c r="AO31"/>
  <c r="AO30"/>
  <c r="AO29"/>
  <c r="AO28"/>
  <c r="AO27"/>
  <c r="AO26"/>
  <c r="AO25"/>
  <c r="AO24"/>
  <c r="AO23"/>
  <c r="AO22"/>
  <c r="AO21"/>
  <c r="AO20"/>
  <c r="AO19"/>
  <c r="AO18"/>
  <c r="AO17"/>
  <c r="AO16"/>
  <c r="AO15"/>
  <c r="AO14"/>
  <c r="AO13"/>
  <c r="AO12"/>
  <c r="AO11"/>
  <c r="AO10"/>
  <c r="AO9"/>
  <c r="AO8"/>
  <c r="AO7"/>
  <c r="AO6"/>
  <c r="AO5"/>
  <c r="AO355" i="5"/>
  <c r="AO354"/>
  <c r="AO353"/>
  <c r="AO352"/>
  <c r="AO351"/>
  <c r="AO350"/>
  <c r="AO349"/>
  <c r="AO348"/>
  <c r="AO347"/>
  <c r="AO346"/>
  <c r="AO345"/>
  <c r="AO344"/>
  <c r="AO343"/>
  <c r="AO342"/>
  <c r="AO341"/>
  <c r="AO340"/>
  <c r="AO323"/>
  <c r="AO318"/>
  <c r="AO317"/>
  <c r="AO316"/>
  <c r="AO315"/>
  <c r="AO314"/>
  <c r="AO313"/>
  <c r="AO312"/>
  <c r="AO311"/>
  <c r="AO310"/>
  <c r="AO309"/>
  <c r="AO308"/>
  <c r="AO307"/>
  <c r="AO306"/>
  <c r="AO305"/>
  <c r="AO304"/>
  <c r="AO303"/>
  <c r="AO302"/>
  <c r="AO301"/>
  <c r="AO300"/>
  <c r="AO299"/>
  <c r="AO298"/>
  <c r="AO297"/>
  <c r="AO296"/>
  <c r="AO295"/>
  <c r="AO294"/>
  <c r="AO293"/>
  <c r="AO292"/>
  <c r="AO191"/>
  <c r="AO190"/>
  <c r="AO183"/>
  <c r="AO135"/>
  <c r="AO122"/>
  <c r="AD118"/>
  <c r="AO118" s="1"/>
  <c r="AD117"/>
  <c r="AO117" s="1"/>
  <c r="AO114"/>
  <c r="AO113"/>
  <c r="AO112"/>
  <c r="AO111"/>
  <c r="AO110"/>
  <c r="AO109"/>
  <c r="AO108"/>
  <c r="AO107"/>
  <c r="AO106"/>
  <c r="AO105"/>
  <c r="AO104"/>
  <c r="AO103"/>
  <c r="AO102"/>
  <c r="AO101"/>
  <c r="AO100"/>
  <c r="AO99"/>
  <c r="AO98"/>
  <c r="AO97"/>
  <c r="AO96"/>
  <c r="AO95"/>
  <c r="AO94"/>
  <c r="AO93"/>
  <c r="AO92"/>
  <c r="AO91"/>
  <c r="AO90"/>
  <c r="AO77"/>
  <c r="AO8"/>
  <c r="AO7"/>
  <c r="AO6"/>
  <c r="AO5"/>
  <c r="AO9"/>
  <c r="AO53" i="7" l="1"/>
  <c r="AO53" i="6"/>
  <c r="AM21" i="2"/>
  <c r="AM11"/>
  <c r="AM10"/>
  <c r="AM9"/>
  <c r="AM8"/>
  <c r="AM7"/>
  <c r="AM6"/>
  <c r="AM5"/>
  <c r="AM4"/>
  <c r="AM3"/>
  <c r="AO178" i="5"/>
  <c r="AO177"/>
  <c r="AO164"/>
  <c r="AO163"/>
  <c r="AO158"/>
  <c r="AO157"/>
  <c r="AO156"/>
  <c r="AO155"/>
  <c r="AO154"/>
  <c r="AO153"/>
  <c r="AO152"/>
  <c r="AO151"/>
  <c r="AO150"/>
  <c r="AO149"/>
  <c r="AO148"/>
  <c r="AO147"/>
  <c r="AO146"/>
  <c r="AO145"/>
  <c r="AO141"/>
  <c r="AO140"/>
  <c r="AO139"/>
  <c r="AO138"/>
  <c r="AO137"/>
  <c r="AO240"/>
  <c r="AO239"/>
  <c r="AO238"/>
  <c r="AO237"/>
  <c r="AO236"/>
  <c r="AO235"/>
  <c r="AO234"/>
  <c r="AO142"/>
  <c r="AO62"/>
  <c r="AO61"/>
  <c r="AO60"/>
  <c r="AO49"/>
  <c r="AO48"/>
  <c r="AO47"/>
  <c r="AO46"/>
  <c r="AO45"/>
  <c r="AO44"/>
  <c r="AO43"/>
  <c r="AO42"/>
  <c r="AO41"/>
  <c r="AO40"/>
  <c r="AO39"/>
  <c r="AO38"/>
  <c r="AO37"/>
  <c r="AO36"/>
  <c r="AO35"/>
  <c r="AO34"/>
  <c r="AO33"/>
  <c r="AO32"/>
  <c r="AO31"/>
  <c r="AO30"/>
  <c r="AO29"/>
  <c r="AO28"/>
  <c r="AO27"/>
  <c r="AO26"/>
  <c r="AO25"/>
  <c r="AO24"/>
  <c r="AO23"/>
  <c r="AO22"/>
  <c r="AO21"/>
  <c r="AO20"/>
  <c r="AO19"/>
  <c r="AO18"/>
  <c r="AO17"/>
  <c r="AO16"/>
  <c r="AO15"/>
  <c r="AO14"/>
  <c r="AO13"/>
  <c r="AO12"/>
  <c r="AO11"/>
  <c r="AO338"/>
  <c r="AO337"/>
  <c r="AO336"/>
  <c r="AO335"/>
  <c r="AO334"/>
  <c r="AO333"/>
  <c r="AO332"/>
  <c r="AO331"/>
  <c r="AO330"/>
  <c r="AO329"/>
  <c r="AO328"/>
  <c r="AO327"/>
  <c r="AO326"/>
  <c r="AO325"/>
  <c r="AO324"/>
  <c r="AO291"/>
  <c r="AO290"/>
  <c r="AO289"/>
  <c r="AO288"/>
  <c r="AO287"/>
  <c r="AO286"/>
  <c r="AO285"/>
  <c r="AO284"/>
  <c r="AO283"/>
  <c r="AO282"/>
  <c r="AO281"/>
  <c r="AO280"/>
  <c r="AO279"/>
  <c r="AO278"/>
  <c r="AO277"/>
  <c r="AO276"/>
  <c r="AO275"/>
  <c r="AO274"/>
  <c r="AO273"/>
  <c r="AO272"/>
  <c r="AO271"/>
  <c r="AO270"/>
  <c r="AO269"/>
  <c r="AO268"/>
  <c r="AO267"/>
  <c r="AO266"/>
  <c r="AO265"/>
  <c r="AO264"/>
  <c r="AO263"/>
  <c r="AO262"/>
  <c r="AO261"/>
  <c r="AO260"/>
  <c r="AO259"/>
  <c r="AO258"/>
  <c r="AO256"/>
  <c r="AO255"/>
  <c r="AO254"/>
  <c r="AO253"/>
  <c r="AO251"/>
  <c r="AO250"/>
  <c r="AO249"/>
  <c r="AO248"/>
  <c r="AO247"/>
  <c r="AO246"/>
  <c r="AO245"/>
  <c r="AO244"/>
  <c r="AO243"/>
  <c r="AO242"/>
  <c r="AO241"/>
  <c r="AO233"/>
  <c r="AO232"/>
  <c r="AO231"/>
  <c r="AO230"/>
  <c r="AO229"/>
  <c r="AO228"/>
  <c r="AO227"/>
  <c r="AO226"/>
  <c r="AO225"/>
  <c r="AO224"/>
  <c r="AO223"/>
  <c r="AO222"/>
  <c r="AO221"/>
  <c r="AO220"/>
  <c r="AO219"/>
  <c r="AO218"/>
  <c r="AO217"/>
  <c r="AO216"/>
  <c r="AO215"/>
  <c r="AO214"/>
  <c r="AO213"/>
  <c r="AO212"/>
  <c r="AO211"/>
  <c r="AO210"/>
  <c r="AO209"/>
  <c r="AO208"/>
  <c r="AO207"/>
  <c r="AO206"/>
  <c r="AO205"/>
  <c r="AO204"/>
  <c r="AO203"/>
  <c r="AO202"/>
  <c r="AO201"/>
  <c r="AO200"/>
  <c r="AO199"/>
  <c r="AO198"/>
  <c r="AO197"/>
  <c r="AO196"/>
  <c r="AO195"/>
  <c r="AO193"/>
  <c r="AO162"/>
  <c r="AO116"/>
  <c r="AO88"/>
  <c r="AO87"/>
  <c r="AO86"/>
  <c r="AO85"/>
  <c r="AO84"/>
  <c r="AO83"/>
  <c r="AO82"/>
  <c r="AO81"/>
  <c r="AO80"/>
  <c r="AO79"/>
  <c r="AO78"/>
  <c r="AO72"/>
  <c r="AO71"/>
  <c r="AO70"/>
  <c r="AO69"/>
  <c r="AO68"/>
  <c r="AO67"/>
  <c r="AO66"/>
  <c r="AO65"/>
  <c r="AO64"/>
  <c r="AO63"/>
  <c r="AO59"/>
  <c r="AO58"/>
  <c r="AO57"/>
  <c r="AO56"/>
  <c r="AO55"/>
  <c r="AO50"/>
  <c r="AD53" l="1"/>
  <c r="AO10"/>
  <c r="AD54" l="1"/>
  <c r="AO54" s="1"/>
  <c r="AO53"/>
  <c r="AM32" i="2" l="1"/>
  <c r="AM2"/>
  <c r="AC64" i="4" l="1"/>
  <c r="AC63"/>
  <c r="AC70"/>
  <c r="AC69"/>
  <c r="AC68"/>
  <c r="AC29"/>
  <c r="AC28"/>
  <c r="AD75" i="5"/>
  <c r="AO75" s="1"/>
  <c r="AD74"/>
  <c r="AO74" s="1"/>
  <c r="AD73"/>
  <c r="AO73" s="1"/>
  <c r="AC4" i="4"/>
  <c r="AC3"/>
  <c r="AE14" i="1"/>
  <c r="U5" i="3" l="1"/>
  <c r="U4"/>
  <c r="U3"/>
  <c r="U2"/>
</calcChain>
</file>

<file path=xl/sharedStrings.xml><?xml version="1.0" encoding="utf-8"?>
<sst xmlns="http://schemas.openxmlformats.org/spreadsheetml/2006/main" count="31610" uniqueCount="2837">
  <si>
    <t>EIS State</t>
  </si>
  <si>
    <t>EIS county</t>
  </si>
  <si>
    <t>Program System Code</t>
  </si>
  <si>
    <t>EIS Facility ID</t>
  </si>
  <si>
    <t>TRI Facility ID</t>
  </si>
  <si>
    <t>NATA data source(s):  T=TRI, S=State, L=Local, R&amp;P is EPA data from rule development, BOI-AUG is boiler augmentation</t>
  </si>
  <si>
    <t>EIS Facility Name</t>
  </si>
  <si>
    <t>EIS company name</t>
  </si>
  <si>
    <t>Category</t>
  </si>
  <si>
    <t>Facility Type</t>
  </si>
  <si>
    <t>EIS Op Status</t>
  </si>
  <si>
    <t>EIS Op Status Year</t>
  </si>
  <si>
    <t>EIS Address</t>
  </si>
  <si>
    <t>EIS City</t>
  </si>
  <si>
    <t>EPA Recommended Data for 2008 EIS, category-specific processes</t>
  </si>
  <si>
    <t>EIS UNIT ID</t>
  </si>
  <si>
    <t>Agency_Unit_ID</t>
  </si>
  <si>
    <t>EIS Process ID</t>
  </si>
  <si>
    <t>AGENCY_PROCESS_ID</t>
  </si>
  <si>
    <t>Fraction of emissions to apportion to this process (1=100%)</t>
  </si>
  <si>
    <t>SLT agree/disagree</t>
  </si>
  <si>
    <t>SLT comment</t>
  </si>
  <si>
    <t>04025</t>
  </si>
  <si>
    <t>AZ</t>
  </si>
  <si>
    <t>Yavapai</t>
  </si>
  <si>
    <t>AZDEQ</t>
  </si>
  <si>
    <t>2393</t>
  </si>
  <si>
    <t>86324PHNXCENDOF</t>
  </si>
  <si>
    <t>P|2005</t>
  </si>
  <si>
    <t>PHOENIX CEMENT</t>
  </si>
  <si>
    <t>Phoenix Cement</t>
  </si>
  <si>
    <t>Portland Cement Manufacturing</t>
  </si>
  <si>
    <t>OP</t>
  </si>
  <si>
    <t>3000 WEST CEMENT PLANT ROAD</t>
  </si>
  <si>
    <t>CLARKDALE</t>
  </si>
  <si>
    <t>no SLT, use TRI</t>
  </si>
  <si>
    <t>TRI 2008</t>
  </si>
  <si>
    <t>007</t>
  </si>
  <si>
    <t>120472414</t>
  </si>
  <si>
    <t>2</t>
  </si>
  <si>
    <t>2008TRI-1kiln-AZ204</t>
  </si>
  <si>
    <t/>
  </si>
  <si>
    <t>13153</t>
  </si>
  <si>
    <t>GA</t>
  </si>
  <si>
    <t>Houston</t>
  </si>
  <si>
    <t>GADNR</t>
  </si>
  <si>
    <t>15300003</t>
  </si>
  <si>
    <t>31013STHDW2720H</t>
  </si>
  <si>
    <t>P|2005, T|2005</t>
  </si>
  <si>
    <t>CEMEX Southeast, LLC</t>
  </si>
  <si>
    <t>Na</t>
  </si>
  <si>
    <t>2720 US Highway 341 South</t>
  </si>
  <si>
    <t>Clinchfield</t>
  </si>
  <si>
    <t>Large drop in emissions from the NATA value (which is from 2005) to the 2008 TRI value.  Is this reasonable?</t>
  </si>
  <si>
    <t>400</t>
  </si>
  <si>
    <t>90831414</t>
  </si>
  <si>
    <t>560A</t>
  </si>
  <si>
    <t>2008TRI-1kiln-GA201</t>
  </si>
  <si>
    <t>42095</t>
  </si>
  <si>
    <t>PA</t>
  </si>
  <si>
    <t>Northampton</t>
  </si>
  <si>
    <t>PADEP</t>
  </si>
  <si>
    <t>420950006</t>
  </si>
  <si>
    <t>18083HRCLS501CE</t>
  </si>
  <si>
    <t>BOI-AUG|2005, P|2002</t>
  </si>
  <si>
    <t>HERCULES CEMENT CO LP/STOCKERTOWN</t>
  </si>
  <si>
    <t>AMER NICKELOID CO</t>
  </si>
  <si>
    <t>501 HERCULES DR</t>
  </si>
  <si>
    <t>STOCKERTOWN</t>
  </si>
  <si>
    <t>Huge drop in emissions from the NATA value (which is from 2002) to the 2008 TRI value.  Is this reasonable?  EPA will use in addition  to the 2008 -TRI, the HAP augmented value for the oil units, which is 2.44E-6  lbs.</t>
  </si>
  <si>
    <t>102</t>
  </si>
  <si>
    <t>13676314</t>
  </si>
  <si>
    <t>1</t>
  </si>
  <si>
    <t>2008TRI-2kilns-PA201&amp;PA202</t>
  </si>
  <si>
    <t>122</t>
  </si>
  <si>
    <t>13673914</t>
  </si>
  <si>
    <t>47065</t>
  </si>
  <si>
    <t>TN</t>
  </si>
  <si>
    <t>Hamilton</t>
  </si>
  <si>
    <t>CHC_APCB</t>
  </si>
  <si>
    <t>3070</t>
  </si>
  <si>
    <t>37405SGNLM1201S</t>
  </si>
  <si>
    <t>Signal Mountain Cement Co</t>
  </si>
  <si>
    <t>1201 Suck Creek Road</t>
  </si>
  <si>
    <t>Chattanooga</t>
  </si>
  <si>
    <t>0010</t>
  </si>
  <si>
    <t>11454514</t>
  </si>
  <si>
    <t>2008TRI-1kiln-TN101</t>
  </si>
  <si>
    <t>56001</t>
  </si>
  <si>
    <t>WY</t>
  </si>
  <si>
    <t>Albany</t>
  </si>
  <si>
    <t>WYDEQ</t>
  </si>
  <si>
    <t>00587</t>
  </si>
  <si>
    <t>82070MNTNC5SAND</t>
  </si>
  <si>
    <t>Laramie Cement Plant</t>
  </si>
  <si>
    <t>Mountain Cement Company</t>
  </si>
  <si>
    <t>Section17, T15N, R73W</t>
  </si>
  <si>
    <t>Albany County</t>
  </si>
  <si>
    <t>1285</t>
  </si>
  <si>
    <t>99949514</t>
  </si>
  <si>
    <t>1278</t>
  </si>
  <si>
    <t>99952414</t>
  </si>
  <si>
    <t>06071</t>
  </si>
  <si>
    <t>CA</t>
  </si>
  <si>
    <t>San Bernardino</t>
  </si>
  <si>
    <t>CARB</t>
  </si>
  <si>
    <t>361026800181</t>
  </si>
  <si>
    <t>92324CLFRN695SO</t>
  </si>
  <si>
    <t>R|2005, S|2005</t>
  </si>
  <si>
    <t>CALIFORNIA PORTLAND CEMENT CO (NSR USE)</t>
  </si>
  <si>
    <t>695 S RANCHO AVE</t>
  </si>
  <si>
    <t>COLTON</t>
  </si>
  <si>
    <t xml:space="preserve"> state reported emissions for a combustion source so that is why we will gapfill the kiln processes.  SCAQMD  (Tom Chico) provided test data (Emission Factor) that is consistent with TRI and agreed TRI was could be used.  EPA had some difficulty assigning Hg to kilns due to the large number of processes with the kilns; but all emissions are to be assigned to processes with kiln SCCs.</t>
  </si>
  <si>
    <t>14</t>
  </si>
  <si>
    <t>115976914</t>
  </si>
  <si>
    <t>2008 TRI- several processes with kiln SCC.  Assign Hg to processes with PM and divide equally.  CA101&amp;102</t>
  </si>
  <si>
    <t>18</t>
  </si>
  <si>
    <t>11</t>
  </si>
  <si>
    <t>12</t>
  </si>
  <si>
    <t xml:space="preserve"> state reported emissions for a combustion source so that is why we will gapfill the kiln processes.  SCAQMD  (Tom Chico) provided test data (Emission Factor) that is consistent with TRI and agreed TRI was could be used.  Was unable to address the questio</t>
  </si>
  <si>
    <t>13</t>
  </si>
  <si>
    <t>17</t>
  </si>
  <si>
    <t>47093</t>
  </si>
  <si>
    <t>Knox</t>
  </si>
  <si>
    <t>KC_DAQM</t>
  </si>
  <si>
    <t>0008</t>
  </si>
  <si>
    <t>37914DXCMN6212C</t>
  </si>
  <si>
    <t>P|2002</t>
  </si>
  <si>
    <t xml:space="preserve">Cemex  Inc </t>
  </si>
  <si>
    <t>6212 Cement Plant Road</t>
  </si>
  <si>
    <t>Knoxville</t>
  </si>
  <si>
    <t>Huge drop in emissions from the NATA value (which is from 2002) to the 2008 TRI value.  Is this reasonable?</t>
  </si>
  <si>
    <t>001</t>
  </si>
  <si>
    <t>01</t>
  </si>
  <si>
    <t>2008TRI-1kiln-TN201</t>
  </si>
  <si>
    <t>53033</t>
  </si>
  <si>
    <t>WA</t>
  </si>
  <si>
    <t>King</t>
  </si>
  <si>
    <t>WAPSCAA</t>
  </si>
  <si>
    <t>11339</t>
  </si>
  <si>
    <t>98134SHGRV3801E</t>
  </si>
  <si>
    <t>Ash Grove Cement Co, E Marginal</t>
  </si>
  <si>
    <t>3801 E Marginal Way S</t>
  </si>
  <si>
    <t>Seattle</t>
  </si>
  <si>
    <t>2008TRI-1kiln-2 processes-WA101</t>
  </si>
  <si>
    <t>14046</t>
  </si>
  <si>
    <t>98106HLNMN5400W</t>
  </si>
  <si>
    <t>Lafarge North America Inc</t>
  </si>
  <si>
    <t>5400 W Marginal Way SW</t>
  </si>
  <si>
    <t>2008TRI-1kiln-WA201</t>
  </si>
  <si>
    <t>46103</t>
  </si>
  <si>
    <t>SD</t>
  </si>
  <si>
    <t>Pennington</t>
  </si>
  <si>
    <t>SDDENR</t>
  </si>
  <si>
    <t>28.1121-02</t>
  </si>
  <si>
    <t>57702STHDK501NO</t>
  </si>
  <si>
    <t>Gcc Dacotah</t>
  </si>
  <si>
    <t>501 N St Onge Street</t>
  </si>
  <si>
    <t>Rapid City</t>
  </si>
  <si>
    <t>3</t>
  </si>
  <si>
    <t>2008TRI-3kilns-SD101&amp;SD102&amp;SD103</t>
  </si>
  <si>
    <t>9</t>
  </si>
  <si>
    <t>4</t>
  </si>
  <si>
    <t>42019</t>
  </si>
  <si>
    <t>Butler</t>
  </si>
  <si>
    <t>420190024</t>
  </si>
  <si>
    <t>16023RMSTR100CL</t>
  </si>
  <si>
    <t>ARMSTRONG CEMENT &amp; SUPPLY/WINFIELD</t>
  </si>
  <si>
    <t>ARMSTRONG CEMENT &amp; SUPPLY CORP</t>
  </si>
  <si>
    <t>100 CLEARFIELD RD</t>
  </si>
  <si>
    <t>CABOT</t>
  </si>
  <si>
    <t>121</t>
  </si>
  <si>
    <t>2008TRI-2kilns-PA101&amp;PA102</t>
  </si>
  <si>
    <t>101</t>
  </si>
  <si>
    <t>72113</t>
  </si>
  <si>
    <t>PR</t>
  </si>
  <si>
    <t>Ponce</t>
  </si>
  <si>
    <t>00733PRTRCPUBLI</t>
  </si>
  <si>
    <t>R|2005</t>
  </si>
  <si>
    <t>Puerto Rican Cement Co  Inc</t>
  </si>
  <si>
    <t>State Rd. 123 Km. 8.0</t>
  </si>
  <si>
    <t>2008TRI-1kiln-PR201</t>
  </si>
  <si>
    <t>72051</t>
  </si>
  <si>
    <t>Dorado</t>
  </si>
  <si>
    <t>00936SNJNCKM267</t>
  </si>
  <si>
    <t>Essroc San Juan Inc</t>
  </si>
  <si>
    <t>Pr Haighway #2 Km 26.7</t>
  </si>
  <si>
    <t>2008TRI-1kiln-PR101</t>
  </si>
  <si>
    <t>41001</t>
  </si>
  <si>
    <t>OR</t>
  </si>
  <si>
    <t>Baker</t>
  </si>
  <si>
    <t>ORDEQ</t>
  </si>
  <si>
    <t>01-0029</t>
  </si>
  <si>
    <t>97905SHGRV330CE</t>
  </si>
  <si>
    <t>Ash Grove Cement Company</t>
  </si>
  <si>
    <t>33060 SHIRTTAIL CREEK RD</t>
  </si>
  <si>
    <t>DURKEE</t>
  </si>
  <si>
    <t>PS-1</t>
  </si>
  <si>
    <t>P-1</t>
  </si>
  <si>
    <t>2008TRI-1kiln-OR101</t>
  </si>
  <si>
    <t>29099</t>
  </si>
  <si>
    <t>MO</t>
  </si>
  <si>
    <t>Jefferson</t>
  </si>
  <si>
    <t>MODNR</t>
  </si>
  <si>
    <t>0002</t>
  </si>
  <si>
    <t>63028RVRCMSELMA</t>
  </si>
  <si>
    <t>Rc Cement Company Inc-River Cement Co - Selma Plant</t>
  </si>
  <si>
    <t>1000 River Cement Road</t>
  </si>
  <si>
    <t>Festus</t>
  </si>
  <si>
    <t>11802</t>
  </si>
  <si>
    <t>2008 TRI - 1 process representing 2 kilns-MO201&amp;MO202</t>
  </si>
  <si>
    <t>31025</t>
  </si>
  <si>
    <t>NE</t>
  </si>
  <si>
    <t>Cass</t>
  </si>
  <si>
    <t>NEDEQ</t>
  </si>
  <si>
    <t>00002</t>
  </si>
  <si>
    <t>68037SHGRVJUNCT</t>
  </si>
  <si>
    <t>Ash Grove Cement Co</t>
  </si>
  <si>
    <t>ONRE</t>
  </si>
  <si>
    <t>16215 Highway 50</t>
  </si>
  <si>
    <t>Louisville</t>
  </si>
  <si>
    <t>002</t>
  </si>
  <si>
    <t>2008TRI-2kilns-NE101&amp;NE102</t>
  </si>
  <si>
    <t>21111</t>
  </si>
  <si>
    <t>KY</t>
  </si>
  <si>
    <t>KYJCAPCD</t>
  </si>
  <si>
    <t>0060</t>
  </si>
  <si>
    <t>40272KSMSC15301</t>
  </si>
  <si>
    <t>Kosmos Cement Co</t>
  </si>
  <si>
    <t>Cemex, Inc.</t>
  </si>
  <si>
    <t>15301 DIXIE HWY</t>
  </si>
  <si>
    <t>LOUISVILLE</t>
  </si>
  <si>
    <t>2008TRI-1kiln-KY101</t>
  </si>
  <si>
    <t>18133</t>
  </si>
  <si>
    <t>IN</t>
  </si>
  <si>
    <t>Putnam</t>
  </si>
  <si>
    <t>INDEM</t>
  </si>
  <si>
    <t>46135LNSTRPUTNA</t>
  </si>
  <si>
    <t>P|2005, R|2002</t>
  </si>
  <si>
    <t>Lone Star Industries  Inc</t>
  </si>
  <si>
    <t>Hazardous Waste Incineration</t>
  </si>
  <si>
    <t>3301 S CR 150 W</t>
  </si>
  <si>
    <t>Greencastle</t>
  </si>
  <si>
    <t>2008TRI-1kiln-IN101</t>
  </si>
  <si>
    <t>49027</t>
  </si>
  <si>
    <t>UT</t>
  </si>
  <si>
    <t>Millard</t>
  </si>
  <si>
    <t>UTDAQ</t>
  </si>
  <si>
    <t>10303</t>
  </si>
  <si>
    <t>84648STHWSHIWAY</t>
  </si>
  <si>
    <t>Ash Grove Cement Company: Leamington Cement Plant</t>
  </si>
  <si>
    <t>Hwy 132</t>
  </si>
  <si>
    <t>Leamington</t>
  </si>
  <si>
    <t>19593</t>
  </si>
  <si>
    <t>2008TRI-1kiln-UT101</t>
  </si>
  <si>
    <t>30031</t>
  </si>
  <si>
    <t>MT</t>
  </si>
  <si>
    <t>Gallatin</t>
  </si>
  <si>
    <t>MTDEQ</t>
  </si>
  <si>
    <t>031-0005</t>
  </si>
  <si>
    <t>59752HLNMN4070T</t>
  </si>
  <si>
    <t>HOLCIM US INC - TRIDENT PLANT</t>
  </si>
  <si>
    <t>4070 TRIDENT RD</t>
  </si>
  <si>
    <t>THREE FORKS</t>
  </si>
  <si>
    <t>21</t>
  </si>
  <si>
    <t>2008TRI-1kiln-MT201</t>
  </si>
  <si>
    <t>30043</t>
  </si>
  <si>
    <t>043-0001</t>
  </si>
  <si>
    <t>59634SHGRV100HW</t>
  </si>
  <si>
    <t>ASH GROVE CEMENT</t>
  </si>
  <si>
    <t>ASH GROVE CEMENT COMPANY</t>
  </si>
  <si>
    <t>100 HIGHWAY 518</t>
  </si>
  <si>
    <t>CLANCY</t>
  </si>
  <si>
    <t>6</t>
  </si>
  <si>
    <t>2008TRI-1kiln-MT101</t>
  </si>
  <si>
    <t>35001</t>
  </si>
  <si>
    <t>NM</t>
  </si>
  <si>
    <t>Bernalillo</t>
  </si>
  <si>
    <t>NMCOA</t>
  </si>
  <si>
    <t>00008</t>
  </si>
  <si>
    <t>87059RGRND11783</t>
  </si>
  <si>
    <t>GCC RIO GRANDE</t>
  </si>
  <si>
    <t>GCC Rio Grande, Inc.</t>
  </si>
  <si>
    <t>11783 State Highwy 337 South</t>
  </si>
  <si>
    <t>Tijeras</t>
  </si>
  <si>
    <t>6-2</t>
  </si>
  <si>
    <t>2008TRI-2kilns-NM101&amp;NM102</t>
  </si>
  <si>
    <t>6-1</t>
  </si>
  <si>
    <t>24043</t>
  </si>
  <si>
    <t>MD</t>
  </si>
  <si>
    <t>Washington</t>
  </si>
  <si>
    <t>MDDOE</t>
  </si>
  <si>
    <t>043-0008</t>
  </si>
  <si>
    <t>21740NDPNDSECUR</t>
  </si>
  <si>
    <t>Holcim (US), Inc.</t>
  </si>
  <si>
    <t>1260 Security Rd</t>
  </si>
  <si>
    <t>Hagerstown</t>
  </si>
  <si>
    <t>043-0008-6-0495</t>
  </si>
  <si>
    <t>30500606-1</t>
  </si>
  <si>
    <t>2008TRI-1kiln-MD301</t>
  </si>
  <si>
    <t>39125</t>
  </si>
  <si>
    <t>OH</t>
  </si>
  <si>
    <t>Paulding</t>
  </si>
  <si>
    <t>OHEPA</t>
  </si>
  <si>
    <t>0363000002</t>
  </si>
  <si>
    <t>45879LFRGCCOUNT</t>
  </si>
  <si>
    <t>P|2005, R|2005</t>
  </si>
  <si>
    <t>Lafarge North America - Paulding Plant (0363000002)</t>
  </si>
  <si>
    <t>11435 County Road 176</t>
  </si>
  <si>
    <t>P014</t>
  </si>
  <si>
    <t>30500706</t>
  </si>
  <si>
    <t>2008TRI-2kilns-OH201&amp;OH202</t>
  </si>
  <si>
    <t>P015</t>
  </si>
  <si>
    <t>40097</t>
  </si>
  <si>
    <t>OK</t>
  </si>
  <si>
    <t>Mayes</t>
  </si>
  <si>
    <t>OKDEQ</t>
  </si>
  <si>
    <t>910</t>
  </si>
  <si>
    <t>74361LNSTR5MILE</t>
  </si>
  <si>
    <t>PRYOR CEMENT FACLTY</t>
  </si>
  <si>
    <t>LONE STAR IND INC DBA BUZZI UNICEM USA-PRYOR</t>
  </si>
  <si>
    <t>2430 S CTY RD 437</t>
  </si>
  <si>
    <t>PRYOR</t>
  </si>
  <si>
    <t>Huge drop in emissions from the NATA value (which is from 2005) to the 2008 TRI value.  Is this reasonable?</t>
  </si>
  <si>
    <t>9561</t>
  </si>
  <si>
    <t>46979</t>
  </si>
  <si>
    <t>2008TRI-3kilns-OK101&amp;OK102&amp;OK103</t>
  </si>
  <si>
    <t>9560</t>
  </si>
  <si>
    <t>46976</t>
  </si>
  <si>
    <t>9562</t>
  </si>
  <si>
    <t>46982</t>
  </si>
  <si>
    <t>39057</t>
  </si>
  <si>
    <t>Greene</t>
  </si>
  <si>
    <t>0829700165</t>
  </si>
  <si>
    <t>45324CMNTCSWCOR</t>
  </si>
  <si>
    <t>CEMEX, Inc. (0829700165)</t>
  </si>
  <si>
    <t>3250 Linebaugh Road</t>
  </si>
  <si>
    <t>Xenia</t>
  </si>
  <si>
    <t>P003</t>
  </si>
  <si>
    <t>30500606</t>
  </si>
  <si>
    <t>2008TRI-1kiln-OH101</t>
  </si>
  <si>
    <t>49029</t>
  </si>
  <si>
    <t>Morgan</t>
  </si>
  <si>
    <t>10007</t>
  </si>
  <si>
    <t>84050HLNMN6055E</t>
  </si>
  <si>
    <t>Holcim (US) Inc.: Devil's Slide Plant</t>
  </si>
  <si>
    <t>Holcim (US) Inc.</t>
  </si>
  <si>
    <t>6055 E. Croydon Rd.</t>
  </si>
  <si>
    <t>Large drop in emissions from the NATA value (which is from 2002) to the 2008 TRI value.  Is this reasonable?</t>
  </si>
  <si>
    <t>17341</t>
  </si>
  <si>
    <t>2008TRI-1kiln-UT201</t>
  </si>
  <si>
    <t>32019</t>
  </si>
  <si>
    <t>NV</t>
  </si>
  <si>
    <t>Lyon</t>
  </si>
  <si>
    <t>NVBAQ</t>
  </si>
  <si>
    <t>AP32410387</t>
  </si>
  <si>
    <t>89408NVDCMHWYI8</t>
  </si>
  <si>
    <t>NEVADA CEMENT COMPANY</t>
  </si>
  <si>
    <t>I-80 Exit 46</t>
  </si>
  <si>
    <t>FERNLEY</t>
  </si>
  <si>
    <t>88</t>
  </si>
  <si>
    <t>2008TRI-2kilns-NV101&amp;NV102</t>
  </si>
  <si>
    <t>42</t>
  </si>
  <si>
    <t>18019</t>
  </si>
  <si>
    <t>Clark</t>
  </si>
  <si>
    <t>47172CPLYCHIGHW</t>
  </si>
  <si>
    <t>Essroc Cement Corp</t>
  </si>
  <si>
    <t>301 US HWY 31</t>
  </si>
  <si>
    <t>Speed</t>
  </si>
  <si>
    <t>H01</t>
  </si>
  <si>
    <t>02</t>
  </si>
  <si>
    <t>2008TRI-2kilns-IN301&amp;IN302</t>
  </si>
  <si>
    <t>G01</t>
  </si>
  <si>
    <t>24013</t>
  </si>
  <si>
    <t>Carroll</t>
  </si>
  <si>
    <t>013-0012</t>
  </si>
  <si>
    <t>21791LHGHP117SO</t>
  </si>
  <si>
    <t>Lehigh Cement Company - Union Bridge</t>
  </si>
  <si>
    <t>675 Quaker Hill Rd</t>
  </si>
  <si>
    <t>Union Bridge</t>
  </si>
  <si>
    <t>013-0012-6-0256</t>
  </si>
  <si>
    <t>2008TRI-1kiln-MD201</t>
  </si>
  <si>
    <t>40123</t>
  </si>
  <si>
    <t>Pontotoc</t>
  </si>
  <si>
    <t>826</t>
  </si>
  <si>
    <t>74820DLCMN1100W</t>
  </si>
  <si>
    <t>ADA PLT</t>
  </si>
  <si>
    <t>HOLCIM US INC</t>
  </si>
  <si>
    <t>14500 CR 1550</t>
  </si>
  <si>
    <t>ADA</t>
  </si>
  <si>
    <t>44838</t>
  </si>
  <si>
    <t>153896</t>
  </si>
  <si>
    <t>2008TRI-2kilns-OK201&amp;OK202</t>
  </si>
  <si>
    <t>44839</t>
  </si>
  <si>
    <t>153915</t>
  </si>
  <si>
    <t>18017</t>
  </si>
  <si>
    <t>00005</t>
  </si>
  <si>
    <t>46947CPLYCSTATE</t>
  </si>
  <si>
    <t>P|2005, R|2005, BoilerMACT_ICR|2008</t>
  </si>
  <si>
    <t>ESSROC Cement Corp</t>
  </si>
  <si>
    <t>3084 W CR 225 S</t>
  </si>
  <si>
    <t>Logansport</t>
  </si>
  <si>
    <t>J01</t>
  </si>
  <si>
    <t>2008TRI-2kilns-IN201&amp;IN202</t>
  </si>
  <si>
    <t>I01</t>
  </si>
  <si>
    <t>18093</t>
  </si>
  <si>
    <t>Lawrence</t>
  </si>
  <si>
    <t>47446LHGHP121NO</t>
  </si>
  <si>
    <t>Lehigh Cement Company</t>
  </si>
  <si>
    <t>121 N 1st St</t>
  </si>
  <si>
    <t>Mitchell</t>
  </si>
  <si>
    <t>011</t>
  </si>
  <si>
    <t>2008TRI-3kilns-IN401&amp;IN402&amp;IN403</t>
  </si>
  <si>
    <t>013</t>
  </si>
  <si>
    <t>012</t>
  </si>
  <si>
    <t>24021</t>
  </si>
  <si>
    <t>Frederick</t>
  </si>
  <si>
    <t>021-0013</t>
  </si>
  <si>
    <t>21702SSRCM4120B</t>
  </si>
  <si>
    <t>P|2002, P|2005</t>
  </si>
  <si>
    <t>Essroc Cement</t>
  </si>
  <si>
    <t>P.O. Box 609</t>
  </si>
  <si>
    <t>Buckeystown</t>
  </si>
  <si>
    <t>021-0013-6-0465</t>
  </si>
  <si>
    <t>30500706-1</t>
  </si>
  <si>
    <t>2008TRI-2kilns-MD101&amp;MD102</t>
  </si>
  <si>
    <t>021-0013-6-0466</t>
  </si>
  <si>
    <t>12053</t>
  </si>
  <si>
    <t>FL</t>
  </si>
  <si>
    <t>Hernando</t>
  </si>
  <si>
    <t>FLDEP</t>
  </si>
  <si>
    <t>0530010</t>
  </si>
  <si>
    <t>34614STHDW16301</t>
  </si>
  <si>
    <t>CEMEX CONSTRUCTION MTLS FLORIDA, LLC</t>
  </si>
  <si>
    <t>TS</t>
  </si>
  <si>
    <t>16301 Ponce de Leon Blvd.</t>
  </si>
  <si>
    <t>BROOKSVILLE</t>
  </si>
  <si>
    <t>5</t>
  </si>
  <si>
    <t>2008TRI-assume equal split across 2kilns-FL101&amp;FL102</t>
  </si>
  <si>
    <t>16005</t>
  </si>
  <si>
    <t>ID</t>
  </si>
  <si>
    <t>Bannock</t>
  </si>
  <si>
    <t>IDDEQ</t>
  </si>
  <si>
    <t>00500004</t>
  </si>
  <si>
    <t>83245SHGRV230CE</t>
  </si>
  <si>
    <t>Ash Grove Cement</t>
  </si>
  <si>
    <t>230 Cement Road</t>
  </si>
  <si>
    <t>Inkom</t>
  </si>
  <si>
    <t>090</t>
  </si>
  <si>
    <t>2008TRI-2kilns-ID101&amp;ID102</t>
  </si>
  <si>
    <t>080</t>
  </si>
  <si>
    <t>01115</t>
  </si>
  <si>
    <t>AL</t>
  </si>
  <si>
    <t>St. Clair</t>
  </si>
  <si>
    <t>ADEM</t>
  </si>
  <si>
    <t>35131NTNLC80NAT</t>
  </si>
  <si>
    <t>National Cement Co of Alabama</t>
  </si>
  <si>
    <t>80 National Cement Drive</t>
  </si>
  <si>
    <t>Ragland</t>
  </si>
  <si>
    <t>2008TRI-1kiln-AL501</t>
  </si>
  <si>
    <t>08101</t>
  </si>
  <si>
    <t>CO</t>
  </si>
  <si>
    <t>Pueblo</t>
  </si>
  <si>
    <t>CODPHE</t>
  </si>
  <si>
    <t>101-0252</t>
  </si>
  <si>
    <t>81004GCCRG3372L</t>
  </si>
  <si>
    <t xml:space="preserve"> </t>
  </si>
  <si>
    <t>GCC RIO GRANDE - PUEBLO CEMENT PLANT</t>
  </si>
  <si>
    <t>SW S18-22S-64W, SE S13-22S-65W</t>
  </si>
  <si>
    <t>PUEBLO 4.5 MI. S OF</t>
  </si>
  <si>
    <t>101-0252-039</t>
  </si>
  <si>
    <t>101-0252-039-01</t>
  </si>
  <si>
    <t>2008TRI-1kiln-CONEW1</t>
  </si>
  <si>
    <t>06029</t>
  </si>
  <si>
    <t>Kern</t>
  </si>
  <si>
    <t>1505129</t>
  </si>
  <si>
    <t>93502CLFRN9350O</t>
  </si>
  <si>
    <t>CALIFORNIA PORTLAND CEMENT CO.</t>
  </si>
  <si>
    <t>9350 OAK CREEK ROAD</t>
  </si>
  <si>
    <t>MOJAVE</t>
  </si>
  <si>
    <t>State-reported emissions much lower than TRI, please check.</t>
  </si>
  <si>
    <t>SLT 2008</t>
  </si>
  <si>
    <t>48139</t>
  </si>
  <si>
    <t>TX</t>
  </si>
  <si>
    <t>Ellis</t>
  </si>
  <si>
    <t>TXCEQ</t>
  </si>
  <si>
    <t>22</t>
  </si>
  <si>
    <t>76065HLNMT1600D</t>
  </si>
  <si>
    <t>P|2005, P|2005</t>
  </si>
  <si>
    <t>MIDLOTHIAN PLANT</t>
  </si>
  <si>
    <t>HOLCIM TEXAS LP</t>
  </si>
  <si>
    <t>1800 DOVE LN</t>
  </si>
  <si>
    <t>MIDLOTHIAN</t>
  </si>
  <si>
    <t>State-reported emissions much higher  than TRI, please check.</t>
  </si>
  <si>
    <t>42133</t>
  </si>
  <si>
    <t>York</t>
  </si>
  <si>
    <t>421330060</t>
  </si>
  <si>
    <t>17404LHGHP200HO</t>
  </si>
  <si>
    <t>P|2005, S|2005</t>
  </si>
  <si>
    <t>LEHIGH CEMENT CO LLC/YORK OPERATIONS</t>
  </si>
  <si>
    <t>LEHIGH CEMENT CO LLC</t>
  </si>
  <si>
    <t>200 HOKES MILL RD</t>
  </si>
  <si>
    <t>YORK</t>
  </si>
  <si>
    <t>54003</t>
  </si>
  <si>
    <t>WV</t>
  </si>
  <si>
    <t>Berkeley</t>
  </si>
  <si>
    <t>WVDAQ</t>
  </si>
  <si>
    <t>0006</t>
  </si>
  <si>
    <t>25401CPTLCSOUTH</t>
  </si>
  <si>
    <t>CAPITOL CEMENT - ESSROC MARTINSBURG</t>
  </si>
  <si>
    <t>1826 SOUTH QUEEN STREET</t>
  </si>
  <si>
    <t>MARTINSBURG</t>
  </si>
  <si>
    <t>45035</t>
  </si>
  <si>
    <t>SC</t>
  </si>
  <si>
    <t>Dorchester</t>
  </si>
  <si>
    <t>SCDHEC</t>
  </si>
  <si>
    <t>0900-0002</t>
  </si>
  <si>
    <t>29448GNTCMPOBOX</t>
  </si>
  <si>
    <t>GIANT CEMENT CO</t>
  </si>
  <si>
    <t>654 JUDGE ST</t>
  </si>
  <si>
    <t>HARLEYVILLE</t>
  </si>
  <si>
    <t>45075</t>
  </si>
  <si>
    <t>Orangeburg</t>
  </si>
  <si>
    <t>1860-0005</t>
  </si>
  <si>
    <t>29059SNTCMSCHWY</t>
  </si>
  <si>
    <t>R|2005, R|2005</t>
  </si>
  <si>
    <t>HOLCIM (US) HOLLY HILL</t>
  </si>
  <si>
    <t>200 SAFETY ST</t>
  </si>
  <si>
    <t>HOLLY HILL</t>
  </si>
  <si>
    <t>48091</t>
  </si>
  <si>
    <t>Comal</t>
  </si>
  <si>
    <t>78132TXPRT7781F</t>
  </si>
  <si>
    <t>HUNTER PLANT</t>
  </si>
  <si>
    <t>TXI OPERATIONS LP</t>
  </si>
  <si>
    <t>7781 FM 1102</t>
  </si>
  <si>
    <t>NEW BRAUNFELS</t>
  </si>
  <si>
    <t>06087</t>
  </si>
  <si>
    <t>Santa Cruz</t>
  </si>
  <si>
    <t>4407151186</t>
  </si>
  <si>
    <t>95017RMCPC700HW</t>
  </si>
  <si>
    <t>P|2002, P|2002</t>
  </si>
  <si>
    <t>CEMEX - CEMENT PLANT</t>
  </si>
  <si>
    <t>CEMEX CEMENT PLANT</t>
  </si>
  <si>
    <t>HIGHWAY ONE</t>
  </si>
  <si>
    <t>DAVENPORT</t>
  </si>
  <si>
    <t>420950012</t>
  </si>
  <si>
    <t>18014KYSTNRT329</t>
  </si>
  <si>
    <t>BOI-AUG|2005, R|2002,  BoilerMACT_ICR|2008</t>
  </si>
  <si>
    <t>KEYSTONE PORTLAND CEMENT/EAST ALLEN</t>
  </si>
  <si>
    <t>KEYSTONE CEMENT CO</t>
  </si>
  <si>
    <t>ROUTE 329</t>
  </si>
  <si>
    <t>BATH</t>
  </si>
  <si>
    <t xml:space="preserve"> Question:  state data for this facility has Hg for only Unit=102 (process 2 or EIS process=13617614)  AND NO HG FOR UNIT=101.  SHOULD THERE ALSO BE EMISSIONS OF HG FOR UNIT=101 (process 2)?  If so, can PA enter these data.  TRI is a lot bigger than State value maybe due to missing emissions for Unit 101.</t>
  </si>
  <si>
    <t>28087</t>
  </si>
  <si>
    <t>MS</t>
  </si>
  <si>
    <t>Lowndes</t>
  </si>
  <si>
    <t>MSDEQ</t>
  </si>
  <si>
    <t>2808700025</t>
  </si>
  <si>
    <t>39736NTDCMSTATE</t>
  </si>
  <si>
    <t>Holcim US Inc</t>
  </si>
  <si>
    <t>AI000973</t>
  </si>
  <si>
    <t>8677 Highway 45 Alternate South</t>
  </si>
  <si>
    <t>Artesia</t>
  </si>
  <si>
    <t>29163</t>
  </si>
  <si>
    <t>Pike</t>
  </si>
  <si>
    <t>0001</t>
  </si>
  <si>
    <t>63336DNDCMPOBOX</t>
  </si>
  <si>
    <t>Holcim (Us) Inc-Clarksville</t>
  </si>
  <si>
    <t>Rt 79 North</t>
  </si>
  <si>
    <t>Clarksville</t>
  </si>
  <si>
    <t>20133</t>
  </si>
  <si>
    <t>KS</t>
  </si>
  <si>
    <t>Neosho</t>
  </si>
  <si>
    <t>KSDOHE</t>
  </si>
  <si>
    <t>66720SHGRVNORTH</t>
  </si>
  <si>
    <t>1801 N. SANTA FE</t>
  </si>
  <si>
    <t>CHANUTE</t>
  </si>
  <si>
    <t>20205</t>
  </si>
  <si>
    <t>Wilson</t>
  </si>
  <si>
    <t>7022</t>
  </si>
  <si>
    <t>66736LFRGCSOUTH</t>
  </si>
  <si>
    <t>LAFARGE MIDWEST, INC.</t>
  </si>
  <si>
    <t>1400 SOUTH CEMENT ROAD</t>
  </si>
  <si>
    <t>FREDONIA</t>
  </si>
  <si>
    <t>20001</t>
  </si>
  <si>
    <t>Allen</t>
  </si>
  <si>
    <t>0009</t>
  </si>
  <si>
    <t>66748MNRCHRR2BO</t>
  </si>
  <si>
    <t>MONARCH CEMENT COMPANY (THE)</t>
  </si>
  <si>
    <t>449 1200TH ST</t>
  </si>
  <si>
    <t>HUMBOLDT</t>
  </si>
  <si>
    <t>17099</t>
  </si>
  <si>
    <t>IL</t>
  </si>
  <si>
    <t>La Salle</t>
  </si>
  <si>
    <t>ILEPA</t>
  </si>
  <si>
    <t>099816AAF</t>
  </si>
  <si>
    <t>61348LNSTRPORTL</t>
  </si>
  <si>
    <t>Lone Star Industries Inc</t>
  </si>
  <si>
    <t>490 Portland Ave</t>
  </si>
  <si>
    <t>Oglesby</t>
  </si>
  <si>
    <t>26029</t>
  </si>
  <si>
    <t>MI</t>
  </si>
  <si>
    <t>Charlevoix</t>
  </si>
  <si>
    <t>MIDEQ</t>
  </si>
  <si>
    <t>B1559</t>
  </si>
  <si>
    <t>49720MDSCMBELLS</t>
  </si>
  <si>
    <t>St. Marys Cement, Inc. (U.S.)</t>
  </si>
  <si>
    <t>16000  BELLS BAY RD</t>
  </si>
  <si>
    <t>CHARLEVOIX</t>
  </si>
  <si>
    <t>40131</t>
  </si>
  <si>
    <t>Rogers</t>
  </si>
  <si>
    <t>166</t>
  </si>
  <si>
    <t>74116BLCRC2609N</t>
  </si>
  <si>
    <t>TULSA ROGERS CNTY LINE</t>
  </si>
  <si>
    <t>LAFARGE BDLG MTL</t>
  </si>
  <si>
    <t>2609 N 145TH E AVE</t>
  </si>
  <si>
    <t>TULSA</t>
  </si>
  <si>
    <t>04019</t>
  </si>
  <si>
    <t>Pima</t>
  </si>
  <si>
    <t>2869</t>
  </si>
  <si>
    <t>85654RZNPR11115</t>
  </si>
  <si>
    <t>CALPORTLAND-RILLITO CEMENT PLANT (APCC)</t>
  </si>
  <si>
    <t>ARIZONA PORTLAND CEMENT COMPANY</t>
  </si>
  <si>
    <t>11115 N. CASA GRANDE HIGHWAY</t>
  </si>
  <si>
    <t>RILLITO</t>
  </si>
  <si>
    <t>01097</t>
  </si>
  <si>
    <t>Mobile</t>
  </si>
  <si>
    <t>8026</t>
  </si>
  <si>
    <t>36590DLBSC3051H</t>
  </si>
  <si>
    <t>Holcim Inc</t>
  </si>
  <si>
    <t>3051 Hamilton Blvd</t>
  </si>
  <si>
    <t>Theodore</t>
  </si>
  <si>
    <t>comment to use in TRI gap fill file</t>
  </si>
  <si>
    <t>TRI 2008 Hg (lbs) - facility total</t>
  </si>
  <si>
    <t>EIS-SLT 2008 Hg (lbs) - facility total</t>
  </si>
  <si>
    <t>FIPS</t>
  </si>
  <si>
    <t>CATEGORY</t>
  </si>
  <si>
    <t>Nevada Mines Report 2008  Hg (lbs)</t>
  </si>
  <si>
    <t>TRI address</t>
  </si>
  <si>
    <t>TRI city</t>
  </si>
  <si>
    <t>EPA Questions/Comments</t>
  </si>
  <si>
    <t>Agency Process ID  for the the SLT value or EPA Recommended Gapfill value</t>
  </si>
  <si>
    <t>02090</t>
  </si>
  <si>
    <t>AK</t>
  </si>
  <si>
    <t>Fairbanks North Star</t>
  </si>
  <si>
    <t>AKDEC</t>
  </si>
  <si>
    <t>0209000021</t>
  </si>
  <si>
    <t>99707FRTKN1FORA</t>
  </si>
  <si>
    <t>Gold Ore Mining</t>
  </si>
  <si>
    <t>NA</t>
  </si>
  <si>
    <t>Fort Knox Mine</t>
  </si>
  <si>
    <t>Fairbanks Gold Mining Inc</t>
  </si>
  <si>
    <t>#1 Fort Knox Rd.</t>
  </si>
  <si>
    <t>1 FORT KNOX RD</t>
  </si>
  <si>
    <t>Fairbanks</t>
  </si>
  <si>
    <t>FAIRBANKS</t>
  </si>
  <si>
    <t>08119</t>
  </si>
  <si>
    <t>Teller</t>
  </si>
  <si>
    <t>119-0011</t>
  </si>
  <si>
    <t>80860CRPPL2755S</t>
  </si>
  <si>
    <t>CRIPPLE CREEK &amp; VICTOR GOLD MINING CO</t>
  </si>
  <si>
    <t>SEC 17-20, 29, 30 T15S R69W</t>
  </si>
  <si>
    <t>1280 HWY 67</t>
  </si>
  <si>
    <t>CRIPPLE CREEK AREA</t>
  </si>
  <si>
    <t>VICTOR</t>
  </si>
  <si>
    <t>02110</t>
  </si>
  <si>
    <t>Juneau</t>
  </si>
  <si>
    <t>0211000004</t>
  </si>
  <si>
    <t>99801KNNCT13401</t>
  </si>
  <si>
    <t>Hecla Greens Creek Mine</t>
  </si>
  <si>
    <t>Hecla Greens Creek Mining Company (HGCMC)</t>
  </si>
  <si>
    <t>N/A</t>
  </si>
  <si>
    <t>13401 GLACIER HWY</t>
  </si>
  <si>
    <t>JUNEAU</t>
  </si>
  <si>
    <t>57754WHRFRTROJA</t>
  </si>
  <si>
    <t>Wharf Resources (U S A ) Inc</t>
  </si>
  <si>
    <t>10928 Wharf Rd.</t>
  </si>
  <si>
    <t>10928 WHARF RD</t>
  </si>
  <si>
    <t>Lead</t>
  </si>
  <si>
    <t>LEAD</t>
  </si>
  <si>
    <t>Mineral</t>
  </si>
  <si>
    <t>AP10412366</t>
  </si>
  <si>
    <t>89415SMRLD28LUC</t>
  </si>
  <si>
    <t>ANTLER PEAK GOLD, INC.</t>
  </si>
  <si>
    <t>P.O. BOX 2610</t>
  </si>
  <si>
    <t>2800 LUCKY BOY PASS RD</t>
  </si>
  <si>
    <t>WINNEMUCCA</t>
  </si>
  <si>
    <t>HAWTHORNE</t>
  </si>
  <si>
    <t>Question:  Are thermal operations are occurring at the mine or is the site is in exploration phase and not yet in production.  
Also, is the TRI address a physical location?  If so can you change the EIS address (which is supposed to be a physical address) to the TRI address?</t>
  </si>
  <si>
    <t>Nevada 2008 Study Report</t>
  </si>
  <si>
    <t>06025</t>
  </si>
  <si>
    <t>Imperial</t>
  </si>
  <si>
    <t>92227NWMNT6502E</t>
  </si>
  <si>
    <t>SANTA FE PACIFIC GOLD CORP.</t>
  </si>
  <si>
    <t>6502 E. HWY 78</t>
  </si>
  <si>
    <t>BRAWLEY</t>
  </si>
  <si>
    <t>Elko</t>
  </si>
  <si>
    <t>AP10410766</t>
  </si>
  <si>
    <t>89414KNSNY60MIL</t>
  </si>
  <si>
    <t>NEWMONT MINING CORPORATION - MIDAS OPERATIONS</t>
  </si>
  <si>
    <t>HC 66, BOX 125</t>
  </si>
  <si>
    <t>1001 GOLD ST</t>
  </si>
  <si>
    <t>MIDAS</t>
  </si>
  <si>
    <t>AP10410778</t>
  </si>
  <si>
    <t>89801JRRTT50MIL</t>
  </si>
  <si>
    <t>QUEENSTAKE RESOURCES USA, INC.</t>
  </si>
  <si>
    <t>HC 31 BOX 78</t>
  </si>
  <si>
    <t>50 MILES N ELKO NV STATE RT 225</t>
  </si>
  <si>
    <t>ELKO</t>
  </si>
  <si>
    <t>Eureka</t>
  </si>
  <si>
    <t>AP10410713</t>
  </si>
  <si>
    <t>89316RBYHLINTER</t>
  </si>
  <si>
    <t>HOMESTAKE MINING COMPANY - Ruby Hill</t>
  </si>
  <si>
    <t>HOMESTAKE MINING COMPANY</t>
  </si>
  <si>
    <t>P.O. BOX 676</t>
  </si>
  <si>
    <t>INTRSCTION OF HWY 50 &amp; SR278</t>
  </si>
  <si>
    <t>EUREKA</t>
  </si>
  <si>
    <t>Nevada did not complete testing which is why we recommend TRI value.   Is the TRI address a physical location?  If so can you change the EIS address (which is supposed to be a physical address) to the TRI address?</t>
  </si>
  <si>
    <t>Humboldt</t>
  </si>
  <si>
    <t>AP10410292</t>
  </si>
  <si>
    <t>89414GTCHL28MIN</t>
  </si>
  <si>
    <t>BARRICK TURQUOISE RIDGE, INC.</t>
  </si>
  <si>
    <t>HC 66 - P.O. BOX 220</t>
  </si>
  <si>
    <t>28 MILES NE OF GOLCONDA</t>
  </si>
  <si>
    <t>GOLCONDA</t>
  </si>
  <si>
    <t>Nye</t>
  </si>
  <si>
    <t>AP10410444</t>
  </si>
  <si>
    <t>89045SMKYV1SMOK</t>
  </si>
  <si>
    <t>ROUND MOUNTAIN GOLD CORP</t>
  </si>
  <si>
    <t>#1 SMOKY VALLEY MINE ROAD P.O. BOX 480</t>
  </si>
  <si>
    <t>ROUND MOUNTAIN</t>
  </si>
  <si>
    <t>Ferry</t>
  </si>
  <si>
    <t>99118CHBYN2400W</t>
  </si>
  <si>
    <t>Echo Bay Inc  K2 Mine</t>
  </si>
  <si>
    <t>2400 W. Kettle River Rd.</t>
  </si>
  <si>
    <t>2400 W KETTLE RIVER RD</t>
  </si>
  <si>
    <t>Curlew</t>
  </si>
  <si>
    <t>No reported emissions in TRI for 2008; last reporting year in TRI was 2005 and no mercury air emissions shown for 2005.</t>
  </si>
  <si>
    <t>No recommendation--check with state to confirm operation and value, if available</t>
  </si>
  <si>
    <t>White Pine</t>
  </si>
  <si>
    <t>AP10411362</t>
  </si>
  <si>
    <t>89803BLDMN70MIL</t>
  </si>
  <si>
    <t>BARRICK, BALD MOUNTAIN MINE</t>
  </si>
  <si>
    <t>nr junction White Pine Co Rd 1 &amp; Elko Hamilton Stage Rd</t>
  </si>
  <si>
    <t>043-0002</t>
  </si>
  <si>
    <t>59759GLDNS453MO</t>
  </si>
  <si>
    <t>GOLDEN SUNLIGHT MINE</t>
  </si>
  <si>
    <t>GOLDEN SUNLIGHT MINES INC</t>
  </si>
  <si>
    <t>453 HWY 2 EAST</t>
  </si>
  <si>
    <t>453 MONTANA HWY 2 E</t>
  </si>
  <si>
    <t>WHITEHALL</t>
  </si>
  <si>
    <t>Lander</t>
  </si>
  <si>
    <t>AP10412141</t>
  </si>
  <si>
    <t>89821CRTZGSTARA</t>
  </si>
  <si>
    <t>BARRICK CORTEZ, INC.</t>
  </si>
  <si>
    <t>HC66, BOX 1250</t>
  </si>
  <si>
    <t>27 MILES S OF I-80</t>
  </si>
  <si>
    <t>CRESCENT VALLEY</t>
  </si>
  <si>
    <t>AP10410220</t>
  </si>
  <si>
    <t>89820BTTLMCOPPE</t>
  </si>
  <si>
    <t>NEWMONT MINING CORPORATION - PHOENIX MINE</t>
  </si>
  <si>
    <t>P.O. BOX 1657</t>
  </si>
  <si>
    <t>12 MI SE OF BATTLE MOUNTAIN COPPER CANYON FACILITY</t>
  </si>
  <si>
    <t>BATTLE MOUNTAIN</t>
  </si>
  <si>
    <t>Pershing</t>
  </si>
  <si>
    <t>AP10410106</t>
  </si>
  <si>
    <t>89418FLRDCEXIT1</t>
  </si>
  <si>
    <t>FLORIDA CANYON MINING, INC</t>
  </si>
  <si>
    <t>P.O. BOX 330</t>
  </si>
  <si>
    <t>EXIT 138 I-80</t>
  </si>
  <si>
    <t>IMLAY</t>
  </si>
  <si>
    <t>AP10410739</t>
  </si>
  <si>
    <t>89803BRRCK27MIL</t>
  </si>
  <si>
    <t>BARRICK GOLDSTRIKE MINES, INC</t>
  </si>
  <si>
    <t>P.O. BOX 29</t>
  </si>
  <si>
    <t>27 MILES N OF CARLIN NEVADA</t>
  </si>
  <si>
    <t>2008 Nevada report states that emission totals are lower due to invalidated tests.  16 out of 23 units not tested. For this reason, we recommend the TRI value.</t>
  </si>
  <si>
    <t>AP10411116</t>
  </si>
  <si>
    <t>89406KNNCT55MIL</t>
  </si>
  <si>
    <t>KENNECOTT RAWHIDE MINING CO</t>
  </si>
  <si>
    <t>P. O. BOX 2070</t>
  </si>
  <si>
    <t>55 MILES SE OF FALLON</t>
  </si>
  <si>
    <t>FALLON</t>
  </si>
  <si>
    <t>AP10410723</t>
  </si>
  <si>
    <t>89414NWMNT35MIL</t>
  </si>
  <si>
    <t>NEWMONT MINING CORPORATION - Twin Creeks Mine</t>
  </si>
  <si>
    <t>PO BOX 69</t>
  </si>
  <si>
    <t>35 MILES NE OF GOLCONDA</t>
  </si>
  <si>
    <t>AP10440063</t>
  </si>
  <si>
    <t>89419CRRCH180EX</t>
  </si>
  <si>
    <t>COEUR ROCHESTER, INC.</t>
  </si>
  <si>
    <t>P.O.  BOX 1057</t>
  </si>
  <si>
    <t>EXIT 119 OFF INTERSTATE 80</t>
  </si>
  <si>
    <t>LOVELOCK</t>
  </si>
  <si>
    <t>AP10410059</t>
  </si>
  <si>
    <t>89438NWMNTSTONE</t>
  </si>
  <si>
    <t>NEWMONT MINING CORPORATION - Lone Tree Mine</t>
  </si>
  <si>
    <t>P.O. BOX 388</t>
  </si>
  <si>
    <t>STONEHOUSE EXIT 212</t>
  </si>
  <si>
    <t>VALMY</t>
  </si>
  <si>
    <t>AP10410158</t>
  </si>
  <si>
    <t>89438GLMSM3MILE</t>
  </si>
  <si>
    <t>MARIGOLD MINING COMPANY</t>
  </si>
  <si>
    <t>P.O. BOX 160</t>
  </si>
  <si>
    <t>3 MILES S OF VALMY</t>
  </si>
  <si>
    <t>AP10410793</t>
  </si>
  <si>
    <t>89822NWMNT6MAIL</t>
  </si>
  <si>
    <t>NEWMONT MINING CORPORATION</t>
  </si>
  <si>
    <t>1655 MOUNTAIN CITY HIGHWAY</t>
  </si>
  <si>
    <t>6 MILES N OF CARLIN</t>
  </si>
  <si>
    <t>CARLIN</t>
  </si>
  <si>
    <t xml:space="preserve"> Is the TRI address a physical location?  If so can you change the EIS address (which is supposed to be a physical address) to the TRI address?</t>
  </si>
  <si>
    <t>99737PGMNX38MIL</t>
  </si>
  <si>
    <t>Pogo Mine</t>
  </si>
  <si>
    <t>38 Miles Ne Of Delta Junction</t>
  </si>
  <si>
    <t>38 MILES NE OF DELTA JUNCTION</t>
  </si>
  <si>
    <t>Delta Junction</t>
  </si>
  <si>
    <t>Agency Identifier from EIS</t>
  </si>
  <si>
    <t>2547811</t>
  </si>
  <si>
    <t>30913LNGST2402L</t>
  </si>
  <si>
    <t>Mercury Cell Chlor-Alkali Plants</t>
  </si>
  <si>
    <t>Olin Corp</t>
  </si>
  <si>
    <t>2402 Doug Barnard Pkwy</t>
  </si>
  <si>
    <t>Augusta</t>
  </si>
  <si>
    <t>13245</t>
  </si>
  <si>
    <t>T|2005</t>
  </si>
  <si>
    <t>S|2005</t>
  </si>
  <si>
    <t>4798111</t>
  </si>
  <si>
    <t>37310LNCRPLOWER</t>
  </si>
  <si>
    <t>OLIN CORPORATION</t>
  </si>
  <si>
    <t>1186 LOWER RIVER ROAD</t>
  </si>
  <si>
    <t>CHARLESTON</t>
  </si>
  <si>
    <t>47011</t>
  </si>
  <si>
    <t>0014</t>
  </si>
  <si>
    <t>TNDEC</t>
  </si>
  <si>
    <t>4878711</t>
  </si>
  <si>
    <t>26155PPGNDSTATE</t>
  </si>
  <si>
    <t>PPG INDUSTRIES, INC.</t>
  </si>
  <si>
    <t>WV STATE ROUTE 2</t>
  </si>
  <si>
    <t>NEW MARTINSVILLE</t>
  </si>
  <si>
    <t>54051</t>
  </si>
  <si>
    <t>8117111</t>
  </si>
  <si>
    <t>44004LCPCH3509M</t>
  </si>
  <si>
    <t>Ashta Chemicals Inc. (0204010056)</t>
  </si>
  <si>
    <t>3509 Middle Road</t>
  </si>
  <si>
    <t>Ashtabula</t>
  </si>
  <si>
    <t>39007</t>
  </si>
  <si>
    <t>0204010056</t>
  </si>
  <si>
    <t>Per Rule developers:  PPG’s emissions are limited by a court settlement to 150 lbs in 2007, 157 pounds per year in 2008, and 145 pounds per year in 2013 and thereafter.</t>
  </si>
  <si>
    <t>EPA rule data</t>
  </si>
  <si>
    <t>NATA data source(s):  T=TRI, S=State</t>
  </si>
  <si>
    <t>Richmond</t>
  </si>
  <si>
    <t>Bradley</t>
  </si>
  <si>
    <t>Marshall</t>
  </si>
  <si>
    <t xml:space="preserve">also known as:  WESTERN MESQUITE MINES INC.  TRI Emissions available for 2009 (.0014 tpy) but zero for 2008 .  </t>
  </si>
  <si>
    <t>TRI 2008 (Hg emissions=0)</t>
  </si>
  <si>
    <t>Also referred to as KENNECOTT GREENS CREEK MINING CO 
Can address information be updated in EIS?  Is the TRI address information correct?  When you look it up in Envirofacts, it gives "3000 VINTAGE BLVD STE 200" as street addres. Can AK determine correct address and edit the gateway information to reflect correct Address/City&gt;</t>
  </si>
  <si>
    <t>NATA Hg (lbs) * some values presented here were developed too late to be incorporated into NATA</t>
  </si>
  <si>
    <t>Basis of EPA rule data</t>
  </si>
  <si>
    <t>2008 SLT</t>
  </si>
  <si>
    <t>EPA Rule data Stack emissions (lbs)</t>
  </si>
  <si>
    <t>EPA Rule data Fugitive emissions (lbs)</t>
  </si>
  <si>
    <t>EPA rule data, stack + fugitive (lbs)</t>
  </si>
  <si>
    <t>Agency Unit ID(s)  for the  EPA Recommended Gapfill value</t>
  </si>
  <si>
    <t>Agency Process ID(s)  for the  EPA Recommended Gapfill value</t>
  </si>
  <si>
    <t>National Emission Standards for Hazardous Air Pollutants: Mercury Emissions From Mercury Cell Chlor-Alkali Plants; Supplemental proposed rule  ( see http://www.epa.gov/ttn/atw/hgcellcl/hgcellclpg.html).  The  EPA rule emissions are based on emissions reported to the TRI supplemented by EPA calculations where TRI entries were inaccurate.</t>
  </si>
  <si>
    <t>SLT submitted Hg data. 2008 SLT Hg data covers mercury cell chlor-alkali processes and combustion processes, whereas the EPA rule data is solely for the mercury cell chlor-alkali proceses.</t>
  </si>
  <si>
    <t xml:space="preserve">   SLT HG emissions are from two units (242lb from CA-1, C/A Production-NESHAP Sources  AND 42 lb from Thermal Mercury Recovery Unit).   The assumption is both these units are related to HG cell chlor/akali production.    </t>
  </si>
  <si>
    <t>Use the EPA rule data ahead of the TRI data</t>
  </si>
  <si>
    <t>No state data.  Use the EPA rule data ahead of the TRI data</t>
  </si>
  <si>
    <t>Arizona Department of Environmental Quality</t>
  </si>
  <si>
    <t>Georgia Department of Natural Resources</t>
  </si>
  <si>
    <t>Pennsylvania Department of Environmental Protection</t>
  </si>
  <si>
    <t>Chattanooga Air Pollution Control Bureau (CHCAPCB)</t>
  </si>
  <si>
    <t>Wyoming Department of Environmenal Quality</t>
  </si>
  <si>
    <t>California Air Resources Board</t>
  </si>
  <si>
    <t>Knox County Department of Air Quality Management</t>
  </si>
  <si>
    <t>Puget Sound Clean Air Agency</t>
  </si>
  <si>
    <t>South Dakota Department of Environment and Natural Resources</t>
  </si>
  <si>
    <t>Puerto Rico</t>
  </si>
  <si>
    <t>Oregon Department of Environmental Quality</t>
  </si>
  <si>
    <t>Missouri Department of Natural Resources</t>
  </si>
  <si>
    <t>Nebraska Environmental Quality</t>
  </si>
  <si>
    <t>Louisville Metro Air Pollution Control District</t>
  </si>
  <si>
    <t>Indiana Department of Environmental Management</t>
  </si>
  <si>
    <t>Utah Division of Air Quality</t>
  </si>
  <si>
    <t>Montana Department of Environmental Quality</t>
  </si>
  <si>
    <t>City of Albuquerque</t>
  </si>
  <si>
    <t>Maryland Department of the Environment</t>
  </si>
  <si>
    <t>Ohio Environmental Protection Agency</t>
  </si>
  <si>
    <t>Oklahoma Department of Environmental Quality</t>
  </si>
  <si>
    <t>Nevada Division of Environmental Protection</t>
  </si>
  <si>
    <t>Florida Department of Environmental Protection</t>
  </si>
  <si>
    <t>Idaho Department of Environmental Quality</t>
  </si>
  <si>
    <t>Alabama Department of Environmental Management</t>
  </si>
  <si>
    <t>Colorado Department of Public Health and Environment</t>
  </si>
  <si>
    <t>Texas Commission on Environmental Quality</t>
  </si>
  <si>
    <t>West Virginia Division of Air Quality</t>
  </si>
  <si>
    <t>South Carolina Department of Health and Environmental Control</t>
  </si>
  <si>
    <t>Mississippi Dept of Environmental Quality</t>
  </si>
  <si>
    <t>Kansas Department of Health and Environment</t>
  </si>
  <si>
    <t>Illinois Environmental Protection Agency</t>
  </si>
  <si>
    <t>Michigan Department of Environmental Quality</t>
  </si>
  <si>
    <t>Agency</t>
  </si>
  <si>
    <t>Tennessee Department of Environmental Conservation</t>
  </si>
  <si>
    <t>Alaska Department of Environmental Conservation</t>
  </si>
  <si>
    <t>Washington State Department of Ecology</t>
  </si>
  <si>
    <t>SLT to submit data for this process for 2008 in EIS?</t>
  </si>
  <si>
    <t>SLT 2008 - please address question</t>
  </si>
  <si>
    <t>EPA question/comments</t>
  </si>
  <si>
    <t>EPA questions/comments</t>
  </si>
  <si>
    <t>We have already loaded the information for NV 2008 Study Reports- do not need</t>
  </si>
  <si>
    <t>We have already loaded the information for NV 2008 Study Reports into EIS- do not need</t>
  </si>
  <si>
    <t>EIS FIPS</t>
  </si>
  <si>
    <t>EIS Company Name</t>
  </si>
  <si>
    <t>NATA NEI Unique ID</t>
  </si>
  <si>
    <t>NATA data source(s): P="Preferred" data from EPA Rule, S=State, BOI-AUG = boiler augmentation</t>
  </si>
  <si>
    <t>EIS EPA HAP augmentation from 2008v1.5 Hg (lbs)</t>
  </si>
  <si>
    <t>EPA Rule data for Hg (lbs):  2008 compliance source test data collected by EPA/OAQPS rule developers</t>
  </si>
  <si>
    <t xml:space="preserve">SLT  agree/disagree or Preference </t>
  </si>
  <si>
    <t>SLT to submit data for this category for 2008v2 in EIS?</t>
  </si>
  <si>
    <t>Minnesota Pollution Control Agency</t>
  </si>
  <si>
    <t>27013</t>
  </si>
  <si>
    <t>MN</t>
  </si>
  <si>
    <t>Blue Earth</t>
  </si>
  <si>
    <t>MNPCA</t>
  </si>
  <si>
    <t>2701300015</t>
  </si>
  <si>
    <t>Municipal Waste Combustors</t>
  </si>
  <si>
    <t>Xcel Energy - Key City/Wilmarth  </t>
  </si>
  <si>
    <t xml:space="preserve">1040 Summit Ave   </t>
  </si>
  <si>
    <t>MANKATO</t>
  </si>
  <si>
    <t>NEIMNRLMWC-3</t>
  </si>
  <si>
    <t>EPA rule data is nearly double.  Can state address this difference?</t>
  </si>
  <si>
    <t xml:space="preserve">SLT 2008 </t>
  </si>
  <si>
    <t>06099</t>
  </si>
  <si>
    <t>Stanislaus</t>
  </si>
  <si>
    <t>5014302073</t>
  </si>
  <si>
    <t>COVANTA STANISLAUS, INC</t>
  </si>
  <si>
    <t>duplicate of 14121211?</t>
  </si>
  <si>
    <t>4040 FINK RD</t>
  </si>
  <si>
    <t>CROWS LANDING</t>
  </si>
  <si>
    <t>NEI25886</t>
  </si>
  <si>
    <t>no SLT, use EPA rule data.  Question:  is this a duplidate with Agency ID 5014303817 ?  In either case no Hg emissions were reported so need to gapfill</t>
  </si>
  <si>
    <t>Virginia Department of Environmental Quality</t>
  </si>
  <si>
    <t>51059</t>
  </si>
  <si>
    <t>VA</t>
  </si>
  <si>
    <t>Fairfax</t>
  </si>
  <si>
    <t>VADEQ</t>
  </si>
  <si>
    <t>71920</t>
  </si>
  <si>
    <t>Covanta Fairfax  Inc</t>
  </si>
  <si>
    <t>Covanta Fairfax, Inc</t>
  </si>
  <si>
    <t>9898 Furnace Rd</t>
  </si>
  <si>
    <t>Lorton</t>
  </si>
  <si>
    <t>NEI42226</t>
  </si>
  <si>
    <t>Can state provide  Hg data from SCC=10201201?   If not, use EPA rule data</t>
  </si>
  <si>
    <t>24031</t>
  </si>
  <si>
    <t>Montgomery</t>
  </si>
  <si>
    <t>031-1718</t>
  </si>
  <si>
    <t>Montgomery County RRF</t>
  </si>
  <si>
    <t>21204 Martinsburg Rd</t>
  </si>
  <si>
    <t>Dickerson</t>
  </si>
  <si>
    <t>NEIMD1718</t>
  </si>
  <si>
    <t>Massachusetts Department of Environmental Protection</t>
  </si>
  <si>
    <t>25027</t>
  </si>
  <si>
    <t>MA</t>
  </si>
  <si>
    <t>Worcester</t>
  </si>
  <si>
    <t>MADEP</t>
  </si>
  <si>
    <t>1180419</t>
  </si>
  <si>
    <t>WHEELABRATOR MILLBURY INC</t>
  </si>
  <si>
    <t>331 SOUTHWEST CUTOFF RD</t>
  </si>
  <si>
    <t>MILLBURY</t>
  </si>
  <si>
    <t>NEI33860</t>
  </si>
  <si>
    <t>Can state provide  Hg data for the MWCs.  If not, use EPA rule data</t>
  </si>
  <si>
    <t>25009</t>
  </si>
  <si>
    <t>Essex</t>
  </si>
  <si>
    <t>1210261</t>
  </si>
  <si>
    <t>WHEELABRATOR NORTH ANDOVER INCORPORATED</t>
  </si>
  <si>
    <t>WHEELABRATOR NORTH ANDOVER INC</t>
  </si>
  <si>
    <t>285 HOLT RD</t>
  </si>
  <si>
    <t>NORTH ANDOVER</t>
  </si>
  <si>
    <t>NEI33845</t>
  </si>
  <si>
    <t>25023</t>
  </si>
  <si>
    <t>Plymouth</t>
  </si>
  <si>
    <t>1200001</t>
  </si>
  <si>
    <t>SEMASS PARTNERSHIP</t>
  </si>
  <si>
    <t>141 CRANBERRY HWY</t>
  </si>
  <si>
    <t>ROCHESTER</t>
  </si>
  <si>
    <t>NEI33851</t>
  </si>
  <si>
    <t>1210007</t>
  </si>
  <si>
    <t>COVANTA HAVERHILL INCORPORATED</t>
  </si>
  <si>
    <t>COVANTA HAVERHILL INC</t>
  </si>
  <si>
    <t>100 RECOVERY WAY</t>
  </si>
  <si>
    <t>HAVERHILL</t>
  </si>
  <si>
    <t>NEI33844</t>
  </si>
  <si>
    <t>BOI-AUG|2005, P|2005</t>
  </si>
  <si>
    <t>1197654</t>
  </si>
  <si>
    <t>WHEELABRATOR SAUGUS INC</t>
  </si>
  <si>
    <t>100 SALEM TPKE</t>
  </si>
  <si>
    <t>SAUGUS</t>
  </si>
  <si>
    <t>NEI33846</t>
  </si>
  <si>
    <t>25013</t>
  </si>
  <si>
    <t>Hampden</t>
  </si>
  <si>
    <t>0420006</t>
  </si>
  <si>
    <t>COVANTA SPRINGFIELD LLC</t>
  </si>
  <si>
    <t>200 M ST</t>
  </si>
  <si>
    <t>AGAWAM</t>
  </si>
  <si>
    <t>NEI33849</t>
  </si>
  <si>
    <t>P|2006</t>
  </si>
  <si>
    <t>Wisconsin Department of Natural Resources</t>
  </si>
  <si>
    <t>55005</t>
  </si>
  <si>
    <t>WI</t>
  </si>
  <si>
    <t>Barron</t>
  </si>
  <si>
    <t>WIDNR</t>
  </si>
  <si>
    <t>603049040</t>
  </si>
  <si>
    <t>BARRON COUNTY WASTE TO ENERGY FACILITY</t>
  </si>
  <si>
    <t>575 10 1/2 AVE</t>
  </si>
  <si>
    <t>ALMENA</t>
  </si>
  <si>
    <t>NEI42463</t>
  </si>
  <si>
    <t xml:space="preserve">Can state provide Hg for  MWCs.  WI has comments for process (as seen on the Gateway) that indicate Hg was based on test data but it wasn't even reported.  Perhaps it was inadvertantly left out?  Are the rule data emissions appropriate and can Wisconsin add these?.  </t>
  </si>
  <si>
    <t>49011</t>
  </si>
  <si>
    <t>Davis</t>
  </si>
  <si>
    <t>10129</t>
  </si>
  <si>
    <t>Wasatch Integrated Waste Mgt District: County Landfill &amp; Energy Recovery Facilit  </t>
  </si>
  <si>
    <t>650 East Highway 193</t>
  </si>
  <si>
    <t>Layton</t>
  </si>
  <si>
    <t>NEIUTLF8431</t>
  </si>
  <si>
    <t>25003</t>
  </si>
  <si>
    <t>Berkshire</t>
  </si>
  <si>
    <t>Pittsfield</t>
  </si>
  <si>
    <t>NEIMALF9759</t>
  </si>
  <si>
    <t>48071</t>
  </si>
  <si>
    <t>Chambers</t>
  </si>
  <si>
    <t>Municipality Of Chambers County  Resource Recovery Center</t>
  </si>
  <si>
    <t>7501 State Highway 65</t>
  </si>
  <si>
    <t>Anahuac</t>
  </si>
  <si>
    <t>NEITXCI0118J</t>
  </si>
  <si>
    <t>no SLT, -- no Agency ID.  Is this the correct facility?  If not, Is there another one that is an MWC?  use EPA rule data</t>
  </si>
  <si>
    <t>Connecticut Department Of Environmental Protection</t>
  </si>
  <si>
    <t>09003</t>
  </si>
  <si>
    <t>CT</t>
  </si>
  <si>
    <t>Hartford</t>
  </si>
  <si>
    <t>CTBAM</t>
  </si>
  <si>
    <t>0902</t>
  </si>
  <si>
    <t>COVANTA BRISTOL, INC</t>
  </si>
  <si>
    <t>COVANTA ENERGY, INC</t>
  </si>
  <si>
    <t>170 ENTERPRISE DR</t>
  </si>
  <si>
    <t>BRISTOL</t>
  </si>
  <si>
    <t>NEI26171</t>
  </si>
  <si>
    <t>09009</t>
  </si>
  <si>
    <t>New Haven</t>
  </si>
  <si>
    <t>6678</t>
  </si>
  <si>
    <t>COVANTA PROJECTS OF WALLINGFRD</t>
  </si>
  <si>
    <t>530 S CHERRY ST</t>
  </si>
  <si>
    <t>WALLINGFORD</t>
  </si>
  <si>
    <t>NEI26178</t>
  </si>
  <si>
    <t>24025</t>
  </si>
  <si>
    <t>Harford</t>
  </si>
  <si>
    <t>NEI33499</t>
  </si>
  <si>
    <t>27049</t>
  </si>
  <si>
    <t>Goodhue</t>
  </si>
  <si>
    <t>Red Wing Plant/Welch??</t>
  </si>
  <si>
    <t>1717 WAKONADE DRIVE EAST</t>
  </si>
  <si>
    <t>Welch</t>
  </si>
  <si>
    <t>NEI34025</t>
  </si>
  <si>
    <t>53063</t>
  </si>
  <si>
    <t>Spokane</t>
  </si>
  <si>
    <t>WAECY</t>
  </si>
  <si>
    <t>100</t>
  </si>
  <si>
    <t>Waste To Energy</t>
  </si>
  <si>
    <t>2900 S Geiger Blvd</t>
  </si>
  <si>
    <t>NEI42397</t>
  </si>
  <si>
    <t>55063</t>
  </si>
  <si>
    <t>La Crosse</t>
  </si>
  <si>
    <t>needed</t>
  </si>
  <si>
    <t>Lacrosse Co</t>
  </si>
  <si>
    <t>No Address To Migrate From 2002 Nei V3</t>
  </si>
  <si>
    <t>French Island</t>
  </si>
  <si>
    <t>NEI42633</t>
  </si>
  <si>
    <t>3059</t>
  </si>
  <si>
    <t>C R R A / MID-CONNECTICUT</t>
  </si>
  <si>
    <t>CT RESOURCE RECOVERY AUTHORITY</t>
  </si>
  <si>
    <t>RESERVE-MAXIM RDS</t>
  </si>
  <si>
    <t>HARTFORD</t>
  </si>
  <si>
    <t>NEI26173</t>
  </si>
  <si>
    <t>09001</t>
  </si>
  <si>
    <t>Fairfield</t>
  </si>
  <si>
    <t>0915</t>
  </si>
  <si>
    <t>WHEELABRATOR BRIDGEPORT LP</t>
  </si>
  <si>
    <t>WASTE MANAGEMENT</t>
  </si>
  <si>
    <t>6 HOWARD AVE</t>
  </si>
  <si>
    <t>BRIDGEPORT</t>
  </si>
  <si>
    <t>NEI26169</t>
  </si>
  <si>
    <t>09011</t>
  </si>
  <si>
    <t>New London</t>
  </si>
  <si>
    <t>2912</t>
  </si>
  <si>
    <t>COVANTA SOUTHEASTERN CT CO</t>
  </si>
  <si>
    <t>COVANTA ENERGY CORPORATION</t>
  </si>
  <si>
    <t>132 MILITARY HWY</t>
  </si>
  <si>
    <t>PRESTON</t>
  </si>
  <si>
    <t>NEI26180</t>
  </si>
  <si>
    <t>18097</t>
  </si>
  <si>
    <t>Marion</t>
  </si>
  <si>
    <t>00123</t>
  </si>
  <si>
    <t>COVANTA INDIANAPOLIS INC</t>
  </si>
  <si>
    <t>2320 S HARDING ST</t>
  </si>
  <si>
    <t>Indianapolis</t>
  </si>
  <si>
    <t>NEI32146</t>
  </si>
  <si>
    <t>New Jersey Department of Environment Protection</t>
  </si>
  <si>
    <t xml:space="preserve">34015 </t>
  </si>
  <si>
    <t>NJ</t>
  </si>
  <si>
    <t>Gloucester</t>
  </si>
  <si>
    <t>NJDEP</t>
  </si>
  <si>
    <t>55793</t>
  </si>
  <si>
    <t>Wheelabrator Gloucester Company, L.P.</t>
  </si>
  <si>
    <t>600 US RT 130</t>
  </si>
  <si>
    <t>WEST DEPTFORD  </t>
  </si>
  <si>
    <t>NEI34865</t>
  </si>
  <si>
    <t>Why is state submitted data so much lower than rule data?  NJ-reported data used "Engineering judgement".  Is the EPA rule data more accurate?</t>
  </si>
  <si>
    <t>SLT 2008 or EPA rule data</t>
  </si>
  <si>
    <t>26075</t>
  </si>
  <si>
    <t>Jackson</t>
  </si>
  <si>
    <t>N1125</t>
  </si>
  <si>
    <t>JACKSON COUNTY RESOURCE RECOVERY FACILITY</t>
  </si>
  <si>
    <t>1990 E PARNALL RD</t>
  </si>
  <si>
    <t>JACKSON</t>
  </si>
  <si>
    <t>NEIMIN1125</t>
  </si>
  <si>
    <t>Should units EU0027 (MIDEQ) and  EU0028 (MIDEQ)  have Hg data reported to them?  If MI does not add the Hg then EPA will use the rule data</t>
  </si>
  <si>
    <t>40143</t>
  </si>
  <si>
    <t>Tulsa</t>
  </si>
  <si>
    <t>1198</t>
  </si>
  <si>
    <t>WALTER B HALL RESOURCE RECOVERY FACLTY</t>
  </si>
  <si>
    <t>COVANTA WBH LLC</t>
  </si>
  <si>
    <t>2122 S YUKON AVE</t>
  </si>
  <si>
    <t>NEI40537</t>
  </si>
  <si>
    <t>Op Status = ONRE.  Has MWC proceesses</t>
  </si>
  <si>
    <t>12103</t>
  </si>
  <si>
    <t>Pinellas</t>
  </si>
  <si>
    <t xml:space="preserve">1030117 </t>
  </si>
  <si>
    <t>PINELLAS CO. BOARD OF CO. COMMISSIONERS (PINELLAS CO. RESOURCE RECOVERY FACILITY)</t>
  </si>
  <si>
    <t>3001 110TH AVE NORTH</t>
  </si>
  <si>
    <t>St. Petersburg</t>
  </si>
  <si>
    <t>NEI26423</t>
  </si>
  <si>
    <t>SLT submitted emissions for 3 units -- all use SCC for External Combustion Boilers ;Electric Generation' Solid Waste.  For both, State indicated that the Hg emissions were based on stack test data.  Not sure why there is a discrepancy between the state and the rule data</t>
  </si>
  <si>
    <t>1314</t>
  </si>
  <si>
    <t>WHEELABRATOR LISBON INC (WM)</t>
  </si>
  <si>
    <t>425 S BURNHAM HWY</t>
  </si>
  <si>
    <t>LISBON</t>
  </si>
  <si>
    <t>NEICTRLMWC-7</t>
  </si>
  <si>
    <t>01089</t>
  </si>
  <si>
    <t>Madison</t>
  </si>
  <si>
    <t>0104</t>
  </si>
  <si>
    <t>Huntsville Solid Waste Disposal Authority</t>
  </si>
  <si>
    <t>5251 Triana Blvd</t>
  </si>
  <si>
    <t>Huntsville</t>
  </si>
  <si>
    <t>NEI18361</t>
  </si>
  <si>
    <t>12069</t>
  </si>
  <si>
    <t>Lake</t>
  </si>
  <si>
    <t>0690046</t>
  </si>
  <si>
    <t>COVANTA LAKE II, INC (LAKE COUNTY RESOURCE RECOVERY FACILITY)</t>
  </si>
  <si>
    <t>3830 ROGERS INDUSTRIAL PARK RD</t>
  </si>
  <si>
    <t>Okahumpka</t>
  </si>
  <si>
    <t>NEI26348</t>
  </si>
  <si>
    <t>SLT submitted emissions for 2 units -- both use SCC for External Combustion Boilers ;Electric Generation' Solid Waste.  For both, State indicated that the Hg emissions were based on stack test data. Not sure why there is a discrepancy between the state and the EPA rule data if both came from compliance tests.</t>
  </si>
  <si>
    <t>12005</t>
  </si>
  <si>
    <t>Bay</t>
  </si>
  <si>
    <t>0050031</t>
  </si>
  <si>
    <t>BAY COUNTY BOARD OF COUNTY COMMISSIONERS (BAY COUNTY WASTE-TO-ENERGY FACILITY)</t>
  </si>
  <si>
    <t>6510 BAY LINE DRIVE</t>
  </si>
  <si>
    <t>Panama City</t>
  </si>
  <si>
    <t>NEI26239</t>
  </si>
  <si>
    <t>SLT submitted emissions for 2 units -- both use SCC for External Combustion Boilers ;Electric Generation' Solid Waste.  For both, State indicated that the Hg emissions were based on stack test data.  Not sure why there is a discrepancy between the state and the EPA rule data if both came from compliance tests.</t>
  </si>
  <si>
    <t>13051</t>
  </si>
  <si>
    <t>Chatham</t>
  </si>
  <si>
    <t>05100152</t>
  </si>
  <si>
    <t>Savannah Resource Recovery Facility</t>
  </si>
  <si>
    <t>President Street Extension</t>
  </si>
  <si>
    <t>Savannah</t>
  </si>
  <si>
    <t>NEI26477</t>
  </si>
  <si>
    <t>Georgia had this as Permanently Shut Down in 2008.  However, there is 2008 compliance data available for 2008 and the state did indicate that the shut down was septebmer 2008 and not January 2008.  Therefore we can put in the EPA rule-based emissions for the MWCs.  Put them all at unit 9222913; process 67530814 (LMWC-1) even though the facility inventory lists 2 MWCs put the emissions at just one of them.</t>
  </si>
  <si>
    <t>12086</t>
  </si>
  <si>
    <t>Miami-Dade</t>
  </si>
  <si>
    <t>0250348</t>
  </si>
  <si>
    <t>MIAMI-DADE CO. DEPT. OF SOLID WASTE MGMT</t>
  </si>
  <si>
    <t>6990 NW 97TH AVE</t>
  </si>
  <si>
    <t>MIAMI</t>
  </si>
  <si>
    <t>NEIFL0860348</t>
  </si>
  <si>
    <t>SLT submitted emissions for 4 units -- both use SCC for External Combustion Boilers ;Electric Generation' Solid Waste.  For both, State indicated that the Hg emissions were based on stack test data.  Not sure why there is a discrepancy between the state and the EPA rule data if both came from compliance tests.</t>
  </si>
  <si>
    <t>SLT 2008 or EPA Rule data</t>
  </si>
  <si>
    <t>45019</t>
  </si>
  <si>
    <t>Charleston</t>
  </si>
  <si>
    <t>0560-0196</t>
  </si>
  <si>
    <t>MONTENAY CHARLESTON RESOURCE RECOVERY IN</t>
  </si>
  <si>
    <t>1801 SHIPYARD CREEK RD</t>
  </si>
  <si>
    <t>NORTH CHARLESTON</t>
  </si>
  <si>
    <t>NEI41239</t>
  </si>
  <si>
    <t>SLT reported Hg data and it is significantly lower than the EPA rule data.  Did the state miss a unit/process? Please review.</t>
  </si>
  <si>
    <t>51740</t>
  </si>
  <si>
    <t>Portsmouth city</t>
  </si>
  <si>
    <t>61018</t>
  </si>
  <si>
    <t>SPSA Refuse Derived Fuel Plant</t>
  </si>
  <si>
    <t>4 Victory Boulevard</t>
  </si>
  <si>
    <t>Portsmouth</t>
  </si>
  <si>
    <t>NEIVA7400007</t>
  </si>
  <si>
    <t>SLT submitted Hg data. Possible Outlier?  Please check since value is a lot higher than NATA and the 2008 compliance data collected by OAQPS Rule Writers</t>
  </si>
  <si>
    <t>51660</t>
  </si>
  <si>
    <t>Harrisonburg city</t>
  </si>
  <si>
    <t>81016</t>
  </si>
  <si>
    <t>City Of Harrisonburg - Resource Recovery Facility</t>
  </si>
  <si>
    <t>City of Harrisonburg-Resource Recovery Facility</t>
  </si>
  <si>
    <t>1630 Driver Drive</t>
  </si>
  <si>
    <t>Harrisonburg</t>
  </si>
  <si>
    <t>NEIVA6600118</t>
  </si>
  <si>
    <t>BOI-AUG|2005, S|2005</t>
  </si>
  <si>
    <t>SLT submitted Hg data; it is less than half of the EPA Rule data.  Please review.</t>
  </si>
  <si>
    <t>51650</t>
  </si>
  <si>
    <t>Hampton city</t>
  </si>
  <si>
    <t>61019</t>
  </si>
  <si>
    <t>Hampton/NASA Steam Plant</t>
  </si>
  <si>
    <t>Hampton City - NASA Steam Plant</t>
  </si>
  <si>
    <t>50 Wythe Creek Rd</t>
  </si>
  <si>
    <t>Hampton</t>
  </si>
  <si>
    <t>NEI42314</t>
  </si>
  <si>
    <t>SLT reported Hg data and it is significantly higher than the EPA rule data  Please review.</t>
  </si>
  <si>
    <t>42091</t>
  </si>
  <si>
    <t>420910295</t>
  </si>
  <si>
    <t>COVANTA PLYMOUTH RENEWABLE ENERGY/ PLYMOUTH</t>
  </si>
  <si>
    <t>OROGRAIN BAKERIES MFG INC</t>
  </si>
  <si>
    <t>1155 CONSHOHOCKEN RD</t>
  </si>
  <si>
    <t>CONSHOHOCKEN</t>
  </si>
  <si>
    <t>NEI40711</t>
  </si>
  <si>
    <t>SLT reported Hg data and it is significantly higher than EPA rule data.  Please review.</t>
  </si>
  <si>
    <t>12099</t>
  </si>
  <si>
    <t>Palm Beach</t>
  </si>
  <si>
    <t>0990234</t>
  </si>
  <si>
    <t>SOLID WASTE AUTHORITY OF PBC</t>
  </si>
  <si>
    <t>7501 N. JOG ROAD</t>
  </si>
  <si>
    <t>WEST PALM BEACH</t>
  </si>
  <si>
    <t>NEI26399</t>
  </si>
  <si>
    <t>SLT reported Hg data and it is higher than EPA rule data.  Please review.</t>
  </si>
  <si>
    <t>Maine Department of Environmental Protection</t>
  </si>
  <si>
    <t>23019</t>
  </si>
  <si>
    <t>ME</t>
  </si>
  <si>
    <t>Penobscot</t>
  </si>
  <si>
    <t>MEDEP</t>
  </si>
  <si>
    <t>2301900093</t>
  </si>
  <si>
    <t>PENOBSCOT ENERGY RECOVERY CO</t>
  </si>
  <si>
    <t>29 INDUSTRIAL WAY</t>
  </si>
  <si>
    <t>ORRINGTON</t>
  </si>
  <si>
    <t>NEI33108</t>
  </si>
  <si>
    <t>06037</t>
  </si>
  <si>
    <t>Los Angeles</t>
  </si>
  <si>
    <t>19102644577</t>
  </si>
  <si>
    <t>LONG BEACH CITY, SERRF PROJECT</t>
  </si>
  <si>
    <t>100 - 120 HENRY FORD AVE</t>
  </si>
  <si>
    <t>LONG BEACH</t>
  </si>
  <si>
    <t>NEI20970</t>
  </si>
  <si>
    <t>24510</t>
  </si>
  <si>
    <t>Baltimore city</t>
  </si>
  <si>
    <t>510-1886</t>
  </si>
  <si>
    <t>Wheelabrator Baltimore, LP</t>
  </si>
  <si>
    <t>1801 Annapolis Rd</t>
  </si>
  <si>
    <t>Baltimore</t>
  </si>
  <si>
    <t>NEI33737</t>
  </si>
  <si>
    <t>23031</t>
  </si>
  <si>
    <t>2303100078</t>
  </si>
  <si>
    <t>MAINE ENERGY RECOVERY CO</t>
  </si>
  <si>
    <t>3 LINCOLN ST</t>
  </si>
  <si>
    <t>BIDDEFORD</t>
  </si>
  <si>
    <t>NEI33124</t>
  </si>
  <si>
    <t>2704900038</t>
  </si>
  <si>
    <t>Red Wing Solid Waste Boiler Facility</t>
  </si>
  <si>
    <t>1873 Bench St</t>
  </si>
  <si>
    <t>RED WING</t>
  </si>
  <si>
    <t>NEI34026</t>
  </si>
  <si>
    <t>42071</t>
  </si>
  <si>
    <t>Lancaster</t>
  </si>
  <si>
    <t>420710145</t>
  </si>
  <si>
    <t>LANCASTER CNTY RRF/ LANCASTER</t>
  </si>
  <si>
    <t>LANCASTER CNTY SWMA</t>
  </si>
  <si>
    <t>1911 RIVER RD</t>
  </si>
  <si>
    <t>BAINBRIDGE</t>
  </si>
  <si>
    <t>NEI40697</t>
  </si>
  <si>
    <t>42043</t>
  </si>
  <si>
    <t>Dauphin</t>
  </si>
  <si>
    <t>420430017</t>
  </si>
  <si>
    <t>HARRISBURG RESOURCE RECOVERY FAC/HBG</t>
  </si>
  <si>
    <t>HBG AUTH DAUPHIN CNTY</t>
  </si>
  <si>
    <t>1670 S 19TH ST</t>
  </si>
  <si>
    <t>HARRISBURG</t>
  </si>
  <si>
    <t>NEI40677</t>
  </si>
  <si>
    <t>12011</t>
  </si>
  <si>
    <t>Broward</t>
  </si>
  <si>
    <t>0112119</t>
  </si>
  <si>
    <t>WHEELABRATOR SOUTH BROWARD, INC</t>
  </si>
  <si>
    <t>4400 S STATE RD 7</t>
  </si>
  <si>
    <t>FT. LAUDERDALE</t>
  </si>
  <si>
    <t>NEI26258</t>
  </si>
  <si>
    <t>12101</t>
  </si>
  <si>
    <t>Pasco</t>
  </si>
  <si>
    <t>1010056</t>
  </si>
  <si>
    <t>PASCO COUNTY</t>
  </si>
  <si>
    <t>14230 HAYS ROAD</t>
  </si>
  <si>
    <t>SPRING HILL</t>
  </si>
  <si>
    <t>NEI26408</t>
  </si>
  <si>
    <t>SLT submitted Hg data.  Why is it different from the EPA rule data?</t>
  </si>
  <si>
    <t>New Hampshire Department of Environmental Services</t>
  </si>
  <si>
    <t>33013</t>
  </si>
  <si>
    <t>NH</t>
  </si>
  <si>
    <t>Merrimack</t>
  </si>
  <si>
    <t>NHDES</t>
  </si>
  <si>
    <t>3301300102</t>
  </si>
  <si>
    <t>WHEELABRATOR CONCORD COMPANY LP</t>
  </si>
  <si>
    <t>11 WHITNEY ROAD</t>
  </si>
  <si>
    <t>PENACOOK</t>
  </si>
  <si>
    <t>NEI34848</t>
  </si>
  <si>
    <t>33019</t>
  </si>
  <si>
    <t>Sullivan</t>
  </si>
  <si>
    <t>3301900029</t>
  </si>
  <si>
    <t>WHEELABRATOR CLAREMONT COMPANY LP</t>
  </si>
  <si>
    <t>GRISSOM LANE</t>
  </si>
  <si>
    <t>CLAREMONT</t>
  </si>
  <si>
    <t>NEI34852</t>
  </si>
  <si>
    <t>34007</t>
  </si>
  <si>
    <t>Camden</t>
  </si>
  <si>
    <t>51614</t>
  </si>
  <si>
    <t>Camden County Energy Recovery Associates,L.P.</t>
  </si>
  <si>
    <t>600 MORGAN BLVD</t>
  </si>
  <si>
    <t>CAMDEN</t>
  </si>
  <si>
    <t>NEI34858</t>
  </si>
  <si>
    <t>41011</t>
  </si>
  <si>
    <t>Coos</t>
  </si>
  <si>
    <t>06-0099</t>
  </si>
  <si>
    <t>Beaver Hill</t>
  </si>
  <si>
    <t>Coos County Solid Waste Department</t>
  </si>
  <si>
    <t>55722 HWY 101</t>
  </si>
  <si>
    <t>COOS BAY</t>
  </si>
  <si>
    <t>NEI40556</t>
  </si>
  <si>
    <t>P|2006, S|2005</t>
  </si>
  <si>
    <t>27119</t>
  </si>
  <si>
    <t>Polk</t>
  </si>
  <si>
    <t>2711900051</t>
  </si>
  <si>
    <t>Polk Cnty Solid Waste Resource Recovery</t>
  </si>
  <si>
    <t>708 8th St NW</t>
  </si>
  <si>
    <t>FOSSTON</t>
  </si>
  <si>
    <t>NEI34043</t>
  </si>
  <si>
    <t>34039</t>
  </si>
  <si>
    <t>Union</t>
  </si>
  <si>
    <t>41814</t>
  </si>
  <si>
    <t>Union County Resource Recovery Facility</t>
  </si>
  <si>
    <t>1499 U S RT 1 &amp; 9 NORTH</t>
  </si>
  <si>
    <t>RAHWAY</t>
  </si>
  <si>
    <t>NEI34887</t>
  </si>
  <si>
    <t>New York State Department of Environmental Conservation</t>
  </si>
  <si>
    <t>36075</t>
  </si>
  <si>
    <t>NY</t>
  </si>
  <si>
    <t>Oswego</t>
  </si>
  <si>
    <t>NYDEC</t>
  </si>
  <si>
    <t>7355800013</t>
  </si>
  <si>
    <t>OSWEGO CO ENERGY RECOVERY FAC</t>
  </si>
  <si>
    <t>OSWEGO COUNTY</t>
  </si>
  <si>
    <t>2801 ST RTE 481</t>
  </si>
  <si>
    <t>FULTON</t>
  </si>
  <si>
    <t>NEI38437</t>
  </si>
  <si>
    <t>36115</t>
  </si>
  <si>
    <t>5534400001</t>
  </si>
  <si>
    <t>WHEELABRATOR HUDSON FALLS</t>
  </si>
  <si>
    <t>WHEELABRATOR HUDSON FALLS LLC</t>
  </si>
  <si>
    <t>93 RIVER ST</t>
  </si>
  <si>
    <t>HUDSON FALLS</t>
  </si>
  <si>
    <t>NEI39981</t>
  </si>
  <si>
    <t>SLT submitted Hg data and it is higher than the EPA rule data</t>
  </si>
  <si>
    <t>34041</t>
  </si>
  <si>
    <t>Warren</t>
  </si>
  <si>
    <t>85455</t>
  </si>
  <si>
    <t>Covanta Warren Energy Resource Co. L.P.</t>
  </si>
  <si>
    <t>218 MOUNT PISGAH AVE</t>
  </si>
  <si>
    <t>OXFORD</t>
  </si>
  <si>
    <t>NEI34888</t>
  </si>
  <si>
    <t>36027</t>
  </si>
  <si>
    <t>Dutchess</t>
  </si>
  <si>
    <t>3134600019</t>
  </si>
  <si>
    <t>DUTCHESS CO RESOURCE RECOVERY FACILITY</t>
  </si>
  <si>
    <t>DUTCHESS CO RESOURCE RECOVERY AGENCY</t>
  </si>
  <si>
    <t>98 SAND DOCK RD</t>
  </si>
  <si>
    <t>POUGHKEEPSIE</t>
  </si>
  <si>
    <t>NEI35631</t>
  </si>
  <si>
    <t>41047</t>
  </si>
  <si>
    <t>24-5398</t>
  </si>
  <si>
    <t>Covanta Marion, Inc.</t>
  </si>
  <si>
    <t>4860 BROOKLAKE RD NE</t>
  </si>
  <si>
    <t>BROOKS</t>
  </si>
  <si>
    <t>NEI40616</t>
  </si>
  <si>
    <t>SLT reported Hg data and it is significantly higher than EPA rule data and the NATA value.  Please review.</t>
  </si>
  <si>
    <t>36103</t>
  </si>
  <si>
    <t>Suffolk</t>
  </si>
  <si>
    <t>1472800185</t>
  </si>
  <si>
    <t>ISLIP MCARTHUR RESOURCE RECOVERY FACIL</t>
  </si>
  <si>
    <t>TOWN OF ISLIP</t>
  </si>
  <si>
    <t>4001 VETERANS MEMORIAL HWY</t>
  </si>
  <si>
    <t>RONKONKOMA</t>
  </si>
  <si>
    <t>NEI39797</t>
  </si>
  <si>
    <t>SLT submitted Hg data is lower than EPA rule data.  Please review</t>
  </si>
  <si>
    <t>36119</t>
  </si>
  <si>
    <t>Westchester</t>
  </si>
  <si>
    <t>3551200031</t>
  </si>
  <si>
    <t>WHEELABRATOR WESTCHESTER LP</t>
  </si>
  <si>
    <t>WESTCHESTER CO INDUSTRIAL DEVELOP AGENCY</t>
  </si>
  <si>
    <t>1 CHARLES PT AVE</t>
  </si>
  <si>
    <t>PEEKSKILL</t>
  </si>
  <si>
    <t>NEI40191</t>
  </si>
  <si>
    <t>SLT submitted Hg data and it is lower than the EPA rule data</t>
  </si>
  <si>
    <t>27141</t>
  </si>
  <si>
    <t>Sherburne</t>
  </si>
  <si>
    <t>2714100003</t>
  </si>
  <si>
    <t>Great River Energy - Elk River</t>
  </si>
  <si>
    <t>17845 Highway 10 E</t>
  </si>
  <si>
    <t>ELK RIVER</t>
  </si>
  <si>
    <t>NEI7467</t>
  </si>
  <si>
    <t>26163</t>
  </si>
  <si>
    <t>Wayne</t>
  </si>
  <si>
    <t>M4148</t>
  </si>
  <si>
    <t>GREATER DETROIT RESOURCE RECOVERY FACILITY</t>
  </si>
  <si>
    <t>5700 RUSSELL ST</t>
  </si>
  <si>
    <t>DETROIT</t>
  </si>
  <si>
    <t>NEI34004</t>
  </si>
  <si>
    <t>SLT reported Hg data and it is significantly higher than EPA rule data.  Looks like an outlier and in fact, it was previously tagged as an outlier in v1 but not in v1.5 of 2008.  Please review so we are confident that 2008v2 will have the correct value for this important HAP.</t>
  </si>
  <si>
    <t>34013</t>
  </si>
  <si>
    <t>07736</t>
  </si>
  <si>
    <t>Covanta Essex Company</t>
  </si>
  <si>
    <t>183 RAYMOND BLVD</t>
  </si>
  <si>
    <t>NEWARK</t>
  </si>
  <si>
    <t>NEI34859</t>
  </si>
  <si>
    <t>42045</t>
  </si>
  <si>
    <t>Delaware</t>
  </si>
  <si>
    <t>420450059</t>
  </si>
  <si>
    <t>COVANTA DELAWARE VALLEY LP/DELAWARE VALLEY RES REC</t>
  </si>
  <si>
    <t>COVANTA DELAWARE VALLEY LP</t>
  </si>
  <si>
    <t>FRONT &amp; BOOTH ST</t>
  </si>
  <si>
    <t>CHESTER</t>
  </si>
  <si>
    <t>NEI40679</t>
  </si>
  <si>
    <t>North Carolina Department of Environment and Natural Resources</t>
  </si>
  <si>
    <t>37129</t>
  </si>
  <si>
    <t>NC</t>
  </si>
  <si>
    <t>New Hanover</t>
  </si>
  <si>
    <t>NCDAQ</t>
  </si>
  <si>
    <t>3712900263</t>
  </si>
  <si>
    <t>New Hanover County WASTEC</t>
  </si>
  <si>
    <t>3002 Highway 421 North</t>
  </si>
  <si>
    <t>Wilmington</t>
  </si>
  <si>
    <t>NEI46346</t>
  </si>
  <si>
    <t>P|2005, P|2006</t>
  </si>
  <si>
    <t>27111</t>
  </si>
  <si>
    <t>Otter Tail</t>
  </si>
  <si>
    <t>2711100036</t>
  </si>
  <si>
    <t>Perham Resource Recovery Facility</t>
  </si>
  <si>
    <t>201 6th Ave NE</t>
  </si>
  <si>
    <t>PERHAM</t>
  </si>
  <si>
    <t>NEI34040</t>
  </si>
  <si>
    <t>12057</t>
  </si>
  <si>
    <t>Hillsborough</t>
  </si>
  <si>
    <t>0570261</t>
  </si>
  <si>
    <t>HILLSBOROUGH CTY. RESOURCE RECOVERY FAC.</t>
  </si>
  <si>
    <t>350 NORTH FALKENBURG RD</t>
  </si>
  <si>
    <t>TAMPA</t>
  </si>
  <si>
    <t>NEI26339</t>
  </si>
  <si>
    <t>12071</t>
  </si>
  <si>
    <t>Lee</t>
  </si>
  <si>
    <t>0710119</t>
  </si>
  <si>
    <t>LEE COUNTY DEPT. OF SOLID WASTE MGT.</t>
  </si>
  <si>
    <t>10500 Buckingham Rd</t>
  </si>
  <si>
    <t>FORT MYERS</t>
  </si>
  <si>
    <t>NEI26353</t>
  </si>
  <si>
    <t>SLT reported Hg data and it ishigher than EPA rule data.  Please review.</t>
  </si>
  <si>
    <t>Hawaii Department of Health Clean Air Branch</t>
  </si>
  <si>
    <t>15003</t>
  </si>
  <si>
    <t>HI</t>
  </si>
  <si>
    <t>Honolulu</t>
  </si>
  <si>
    <t>HIDOHCAB</t>
  </si>
  <si>
    <t>00082</t>
  </si>
  <si>
    <t>HPOWER</t>
  </si>
  <si>
    <t>91-174 Hanua Street</t>
  </si>
  <si>
    <t>Kapolei</t>
  </si>
  <si>
    <t>NEI26535</t>
  </si>
  <si>
    <t>NATA 2005 Hg (lbs) - facility total</t>
  </si>
  <si>
    <t>EIS Hg from EPA 2008v1.5 HAP Augmentation (lbs) - facility total</t>
  </si>
  <si>
    <t>SLT agree/disagree or preferred option</t>
  </si>
  <si>
    <t>Chemical Manufacturing</t>
  </si>
  <si>
    <t>S | 2005</t>
  </si>
  <si>
    <t>Louisiana Department of Environmental Quality</t>
  </si>
  <si>
    <t>22005</t>
  </si>
  <si>
    <t>LA</t>
  </si>
  <si>
    <t>Ascension</t>
  </si>
  <si>
    <t>LADEQ08</t>
  </si>
  <si>
    <t>BOI-AUG | 2005, T | 2005</t>
  </si>
  <si>
    <t>no data - please review.</t>
  </si>
  <si>
    <t>Ethanol Biorefineries</t>
  </si>
  <si>
    <t>Aurora</t>
  </si>
  <si>
    <t>T | 2005</t>
  </si>
  <si>
    <t>48409</t>
  </si>
  <si>
    <t>San Patricio</t>
  </si>
  <si>
    <t>5862211</t>
  </si>
  <si>
    <t>SHERWIN ALUMINA PLANT</t>
  </si>
  <si>
    <t>SHERWIN ALUMINA CO LLC</t>
  </si>
  <si>
    <t>4633 HWY 361 E</t>
  </si>
  <si>
    <t>INGLESIDE</t>
  </si>
  <si>
    <t>SLT reported Hg data and it is significantly lower than NATA.  Please review and confirm that emissions have truly dropped.</t>
  </si>
  <si>
    <t>EIS-SLT 2008</t>
  </si>
  <si>
    <t>3712900055</t>
  </si>
  <si>
    <t>28429CCDNTOFFST</t>
  </si>
  <si>
    <t>Elementis Chromium</t>
  </si>
  <si>
    <t>5408 Holly Shelter Road</t>
  </si>
  <si>
    <t>Castle Hayne</t>
  </si>
  <si>
    <t>SLT reported EIS Hg emissions for combustion processes only.  In addition to the SLT reported EIS Hg value for combustion, EPA will use TRI 2008 Hg value.</t>
  </si>
  <si>
    <t>EIS-SLT 2008 and TRI 2008</t>
  </si>
  <si>
    <t>27037</t>
  </si>
  <si>
    <t>Dakota</t>
  </si>
  <si>
    <t>2703700011</t>
  </si>
  <si>
    <t>55164KCHRFPOBOX</t>
  </si>
  <si>
    <t>Petroleum Refinery</t>
  </si>
  <si>
    <t>Flint Hills Resources LP - Pine Bend</t>
  </si>
  <si>
    <t>12555 Clark Rd</t>
  </si>
  <si>
    <t>ROSEMOUNT</t>
  </si>
  <si>
    <t>R | 2005, S-rep | 2005</t>
  </si>
  <si>
    <t>State provided replacement data for NATA for 2005 but did not provide any Hg data for 2008.  TRI is only 2 lbs.  May use that if SLT cannot provide data.</t>
  </si>
  <si>
    <t>27163</t>
  </si>
  <si>
    <t>2716300003</t>
  </si>
  <si>
    <t>55071SHLND100WT</t>
  </si>
  <si>
    <t>Marathon Petroleum Co LLC</t>
  </si>
  <si>
    <t>301 St Paul Park Rd</t>
  </si>
  <si>
    <t>ST. PAUL PARK</t>
  </si>
  <si>
    <t>S-rep | 2005</t>
  </si>
  <si>
    <t>17019</t>
  </si>
  <si>
    <t>Champaign</t>
  </si>
  <si>
    <t>1926111</t>
  </si>
  <si>
    <t>61802PLNGN2401N</t>
  </si>
  <si>
    <t>Apl Engineered Materials</t>
  </si>
  <si>
    <t>2401 N. Willow Rd.</t>
  </si>
  <si>
    <t>Urbana</t>
  </si>
  <si>
    <t>2861911</t>
  </si>
  <si>
    <t>19438PCRCR165WA</t>
  </si>
  <si>
    <t>Pecora Corp</t>
  </si>
  <si>
    <t>165 Wambold Rd.</t>
  </si>
  <si>
    <t>Harleysville</t>
  </si>
  <si>
    <t xml:space="preserve">TRI 2008 or no emissions?  </t>
  </si>
  <si>
    <t>Memphis and Shelby County Health Department - Pollution Control</t>
  </si>
  <si>
    <t>47157</t>
  </si>
  <si>
    <t>Shelby</t>
  </si>
  <si>
    <t>MSC_HD</t>
  </si>
  <si>
    <t>00097</t>
  </si>
  <si>
    <t>4963911</t>
  </si>
  <si>
    <t>38127DPNTM2571F</t>
  </si>
  <si>
    <t>E  I  Dupont De Nemours &amp; Company  Inc</t>
  </si>
  <si>
    <t>2571 Fite Road</t>
  </si>
  <si>
    <t>Memphis</t>
  </si>
  <si>
    <t xml:space="preserve">no SLT, use TRI. </t>
  </si>
  <si>
    <t>24500002</t>
  </si>
  <si>
    <t>30903CLMBN23COL</t>
  </si>
  <si>
    <t>PCS Nitrogen Fertilizer Inc</t>
  </si>
  <si>
    <t>733 1/2 Laney Walker Blvd Ext</t>
  </si>
  <si>
    <t>0050001</t>
  </si>
  <si>
    <t>32402RZNCHEVERE</t>
  </si>
  <si>
    <t>ARIZONA CHEMICAL COMPANY, LLC</t>
  </si>
  <si>
    <t>2 EVERITT AVE.</t>
  </si>
  <si>
    <t>PANAMA CITY</t>
  </si>
  <si>
    <t>Metro Public Health of Nashville/Davidson County</t>
  </si>
  <si>
    <t>47037</t>
  </si>
  <si>
    <t>Davidson</t>
  </si>
  <si>
    <t>NDC_MPHD</t>
  </si>
  <si>
    <t>4703700002</t>
  </si>
  <si>
    <t>37138DPNTL1002I</t>
  </si>
  <si>
    <t>E I  Dupont De Nemours &amp; Co Inc</t>
  </si>
  <si>
    <t>1002 Industrial Rd</t>
  </si>
  <si>
    <t>Old Hickory</t>
  </si>
  <si>
    <t>22033</t>
  </si>
  <si>
    <t>East Baton Rouge</t>
  </si>
  <si>
    <t>1395</t>
  </si>
  <si>
    <t>70821CPLYM5955S</t>
  </si>
  <si>
    <t>Lion Copolymer LLC - Baton Rouge Plant</t>
  </si>
  <si>
    <t>Lion Copolymer LLC</t>
  </si>
  <si>
    <t>5955 Scenic Hwy</t>
  </si>
  <si>
    <t>Baton Rouge</t>
  </si>
  <si>
    <t>7285611</t>
  </si>
  <si>
    <t>63353MSSRCHIGHW</t>
  </si>
  <si>
    <t>Aqualon Div Of Hercules Inc-Missouri Chemical Works</t>
  </si>
  <si>
    <t>11083 Hwy D</t>
  </si>
  <si>
    <t>Louisiana</t>
  </si>
  <si>
    <t>0011</t>
  </si>
  <si>
    <t>7367811</t>
  </si>
  <si>
    <t>40216MRCNS4500C</t>
  </si>
  <si>
    <t>American Synthetic Rubber Company</t>
  </si>
  <si>
    <t>Michelin North America, Inc.</t>
  </si>
  <si>
    <t>4500 CAMP GROUND RD</t>
  </si>
  <si>
    <t>North Dakota Department of Health</t>
  </si>
  <si>
    <t>38067</t>
  </si>
  <si>
    <t>ND</t>
  </si>
  <si>
    <t>Pembina</t>
  </si>
  <si>
    <t>NDDOH</t>
  </si>
  <si>
    <t>384</t>
  </si>
  <si>
    <t>58282DMCRNCOUNT</t>
  </si>
  <si>
    <t>Walhalla Ethanol Plant</t>
  </si>
  <si>
    <t>ADM Corn Processing (Owner/Operator)</t>
  </si>
  <si>
    <t>12868 County Road 9</t>
  </si>
  <si>
    <t>Walhalla</t>
  </si>
  <si>
    <t>7474</t>
  </si>
  <si>
    <t>06721PHNXS130FR</t>
  </si>
  <si>
    <t>PHOENIX SOILS LLC</t>
  </si>
  <si>
    <t>130 FREIGHT ST</t>
  </si>
  <si>
    <t>WATERBURY</t>
  </si>
  <si>
    <t>39061</t>
  </si>
  <si>
    <t>1431390903</t>
  </si>
  <si>
    <t>45217PRCTR5201S</t>
  </si>
  <si>
    <t>The Procter and Gamble Co. (1431390903)</t>
  </si>
  <si>
    <t>5201 Spring Grove Avenue</t>
  </si>
  <si>
    <t>Cincinnati</t>
  </si>
  <si>
    <t>1333</t>
  </si>
  <si>
    <t>40211XYVNY4014B</t>
  </si>
  <si>
    <t>Oxy Vinyls</t>
  </si>
  <si>
    <t>Oxy Vinyls LP</t>
  </si>
  <si>
    <t>4014 BELLS LN</t>
  </si>
  <si>
    <t>37013</t>
  </si>
  <si>
    <t>Beaufort</t>
  </si>
  <si>
    <t>3701300071</t>
  </si>
  <si>
    <t>27806TXSGLHIGHW</t>
  </si>
  <si>
    <t>PCS Phosphate Company Inc. - Aurora</t>
  </si>
  <si>
    <t>1530 NC Highway 306 South</t>
  </si>
  <si>
    <t>BOI-AUG | 2005, R | 2002</t>
  </si>
  <si>
    <t>78359RYNLDHIGHW</t>
  </si>
  <si>
    <t>Sherwin Alumina Lp</t>
  </si>
  <si>
    <t>4633 Hwy 361</t>
  </si>
  <si>
    <t>Gregory</t>
  </si>
  <si>
    <t>16029</t>
  </si>
  <si>
    <t>Caribou</t>
  </si>
  <si>
    <t>02900001</t>
  </si>
  <si>
    <t>932011</t>
  </si>
  <si>
    <t>83276MNSNTHIGHW</t>
  </si>
  <si>
    <t>P4 Production LLC</t>
  </si>
  <si>
    <t>1853 Hwy 34</t>
  </si>
  <si>
    <t>Soda Springs</t>
  </si>
  <si>
    <t>22047</t>
  </si>
  <si>
    <t>Iberville</t>
  </si>
  <si>
    <t>2644</t>
  </si>
  <si>
    <t>70776STFFRRIVER</t>
  </si>
  <si>
    <t>Pioneer Americas LLC - St Gabriel Facility</t>
  </si>
  <si>
    <t>Pioneer Americas LLC</t>
  </si>
  <si>
    <t>4205 Hwy 75</t>
  </si>
  <si>
    <t>St. Gabriel</t>
  </si>
  <si>
    <t>Delaware Department of Natural Resources and Environmental Control</t>
  </si>
  <si>
    <t>10003</t>
  </si>
  <si>
    <t>DE</t>
  </si>
  <si>
    <t>New Castle</t>
  </si>
  <si>
    <t>DEDNR</t>
  </si>
  <si>
    <t>1000300030</t>
  </si>
  <si>
    <t>753911</t>
  </si>
  <si>
    <t>19706CCDNTRIVER</t>
  </si>
  <si>
    <t>OCCIDENTAL CHEMICAL CORPORATION</t>
  </si>
  <si>
    <t>1657 RIVER ROAD</t>
  </si>
  <si>
    <t>NEW CASTLE</t>
  </si>
  <si>
    <t>BOI-AUG | 2005, S | 2005</t>
  </si>
  <si>
    <t>SLT reported Hg value is significantly lower than NATA. Please confirm that Hg-emitting processes are not operating in 2008.</t>
  </si>
  <si>
    <t>48201</t>
  </si>
  <si>
    <t>Harris</t>
  </si>
  <si>
    <t>4018511</t>
  </si>
  <si>
    <t>77571DPNTL12501</t>
  </si>
  <si>
    <t>LA PORTE PLANT</t>
  </si>
  <si>
    <t>EI DUPONT DE NEMOURS &amp; CO</t>
  </si>
  <si>
    <t>12501 STRANG RD</t>
  </si>
  <si>
    <t>LA PORTE</t>
  </si>
  <si>
    <t>P | 2005</t>
  </si>
  <si>
    <t>no SLT or TRI, is there an HWI process that was in operation in 2008?</t>
  </si>
  <si>
    <t>NATA 2005 or no emissions</t>
  </si>
  <si>
    <t>53015</t>
  </si>
  <si>
    <t>Cowlitz</t>
  </si>
  <si>
    <t>159</t>
  </si>
  <si>
    <t>4783711</t>
  </si>
  <si>
    <t>98625KLMCH1296N</t>
  </si>
  <si>
    <t>Emerald Kalama Chemical, LLC</t>
  </si>
  <si>
    <t>1296 Third Street NW</t>
  </si>
  <si>
    <t>Kalama</t>
  </si>
  <si>
    <t>BAYER MATERIALSCIENCE</t>
  </si>
  <si>
    <t>STATE ROUTE 2</t>
  </si>
  <si>
    <t>28</t>
  </si>
  <si>
    <t>4924711</t>
  </si>
  <si>
    <t>MERISOL GREENS BAYOU PLANT</t>
  </si>
  <si>
    <t>MERISOL USA LLC</t>
  </si>
  <si>
    <t>1914 HADEN RD</t>
  </si>
  <si>
    <t>HOUSTON</t>
  </si>
  <si>
    <t>NATA 2005 or just the augmented emissions</t>
  </si>
  <si>
    <t>48355</t>
  </si>
  <si>
    <t>Nueces</t>
  </si>
  <si>
    <t>4929511</t>
  </si>
  <si>
    <t>Pharmaceutical Manufacturing</t>
  </si>
  <si>
    <t>BISHOP FACILITY</t>
  </si>
  <si>
    <t>TICONA POLYMERS INC</t>
  </si>
  <si>
    <t>1 M S OF BISHOP ON US HWY 77 BUS</t>
  </si>
  <si>
    <t>BISHOP</t>
  </si>
  <si>
    <t>4940811</t>
  </si>
  <si>
    <t>77501GRGGL3503P</t>
  </si>
  <si>
    <t>Georgia Gulf Corp., Pasadena Plant Ship Dock Wharf</t>
  </si>
  <si>
    <t>3503 Pasadena Freeway.</t>
  </si>
  <si>
    <t>Pasadena</t>
  </si>
  <si>
    <t>417</t>
  </si>
  <si>
    <t>4941411</t>
  </si>
  <si>
    <t>77530RCCHM2502S</t>
  </si>
  <si>
    <t>CHANNELVIEW PLANT</t>
  </si>
  <si>
    <t>LYONDELL CHEMICAL CO</t>
  </si>
  <si>
    <t>2502 SHELDON RD</t>
  </si>
  <si>
    <t>CHANNELVIEW</t>
  </si>
  <si>
    <t>no SLT or TRI, is there an HWI process that was in operation in 2008?  Note the significant amt of Hg in the NATA2005 dataset.</t>
  </si>
  <si>
    <t>4942211</t>
  </si>
  <si>
    <t>77536RHMND6600L</t>
  </si>
  <si>
    <t>Rohm &amp; Haas Texas Inc.</t>
  </si>
  <si>
    <t>1900 Tidal Rd.</t>
  </si>
  <si>
    <t>Deer Park</t>
  </si>
  <si>
    <t>48245</t>
  </si>
  <si>
    <t>PORT NECHES PLANT</t>
  </si>
  <si>
    <t>HUNTSMAN CORPORATION</t>
  </si>
  <si>
    <t>2102 SPUR 136</t>
  </si>
  <si>
    <t>PORT NECHES</t>
  </si>
  <si>
    <t xml:space="preserve">no SLT or TRI, is there an HWI process that was in operation in 2008?  </t>
  </si>
  <si>
    <t>Philadelphia Air Management Services</t>
  </si>
  <si>
    <t>42101</t>
  </si>
  <si>
    <t>Philadelphia</t>
  </si>
  <si>
    <t>PACOP</t>
  </si>
  <si>
    <t>4210101551</t>
  </si>
  <si>
    <t>4950811</t>
  </si>
  <si>
    <t>19137LLDSGMARGA</t>
  </si>
  <si>
    <t>Sunoco Chemicals (Former Allied Signal)</t>
  </si>
  <si>
    <t>4700 Bermuda Street</t>
  </si>
  <si>
    <t>24500003</t>
  </si>
  <si>
    <t>30903DSMCHNO1CO</t>
  </si>
  <si>
    <t>DSM Chemicals North America, Inc.</t>
  </si>
  <si>
    <t>1 Columbia Nitrogen Road</t>
  </si>
  <si>
    <t>BOI-AUG | 2005, P | 2005</t>
  </si>
  <si>
    <t>48039</t>
  </si>
  <si>
    <t>Brazoria</t>
  </si>
  <si>
    <t>5633311</t>
  </si>
  <si>
    <t>ASCEND PERFORMANCE MATERIALS CHOCOLATE BAYOU PLANT</t>
  </si>
  <si>
    <t>ASCEND PERFORMANCE MATERIALS LLC</t>
  </si>
  <si>
    <t>FM 2917; 8 MI S OF INTX OF HWY 35 &amp; FM 2917</t>
  </si>
  <si>
    <t>ALVIN</t>
  </si>
  <si>
    <t>16</t>
  </si>
  <si>
    <t>5653011</t>
  </si>
  <si>
    <t>77720THGDYINTER</t>
  </si>
  <si>
    <t>BEAUMONT CHEMICAL PLANT</t>
  </si>
  <si>
    <t>GOODYEAR TIRE &amp; RUBBER CO</t>
  </si>
  <si>
    <t>ON WEST I. 10 @  SMITH ROAD EXIT</t>
  </si>
  <si>
    <t>BEAUMONT</t>
  </si>
  <si>
    <t>44</t>
  </si>
  <si>
    <t>5746611</t>
  </si>
  <si>
    <t>78359CCDNTHWY36</t>
  </si>
  <si>
    <t>INGLESIDE PLANT</t>
  </si>
  <si>
    <t>OCCIDENTAL CHEMICAL CORP</t>
  </si>
  <si>
    <t>ON F.M. 361, S. OF S.H. 35</t>
  </si>
  <si>
    <t xml:space="preserve">no SLT or TRI, is there an HWI process that was in operation in 2008? </t>
  </si>
  <si>
    <t>51670</t>
  </si>
  <si>
    <t>Hopewell city</t>
  </si>
  <si>
    <t>50232</t>
  </si>
  <si>
    <t>5769011</t>
  </si>
  <si>
    <t>23860LLDSGPOBOX</t>
  </si>
  <si>
    <t>Honeywell International Inc - Hopewell</t>
  </si>
  <si>
    <t>Honeywell Resins and Chemicals LLC-Hopewell</t>
  </si>
  <si>
    <t>905 E Randolph Rd</t>
  </si>
  <si>
    <t>Hopewell</t>
  </si>
  <si>
    <t>54039</t>
  </si>
  <si>
    <t>Kanawha</t>
  </si>
  <si>
    <t>0003</t>
  </si>
  <si>
    <t>25303NNCRB437MA</t>
  </si>
  <si>
    <t>UNION CARBIDE CORP -SO CHARLESTON FAC.</t>
  </si>
  <si>
    <t>437 MACCORKLE AVENUE</t>
  </si>
  <si>
    <t>SOUTH CHARLESTON</t>
  </si>
  <si>
    <t>SLT reported EIS Hg emissions for fossil fuel combustion processes only. no SLT or TRI, is there an HWI process that was in operation in 2008?   If so, In addition to the SLT reported EIS Hg value for combustion, EPA will use NATA 2005 Hg value.</t>
  </si>
  <si>
    <t>NATA 2005 and SLT emissions for combustion</t>
  </si>
  <si>
    <t>48321</t>
  </si>
  <si>
    <t>Matagorda</t>
  </si>
  <si>
    <t>6152511</t>
  </si>
  <si>
    <t>BAY CITY PLANT</t>
  </si>
  <si>
    <t>CELANESE LTD</t>
  </si>
  <si>
    <t>APP. 10 MI. S.W. OF BAY CITY ON F.M. 3057</t>
  </si>
  <si>
    <t>BAY CITY</t>
  </si>
  <si>
    <t>54073</t>
  </si>
  <si>
    <t>Pleasants</t>
  </si>
  <si>
    <t>26190MRCNCSTRT2</t>
  </si>
  <si>
    <t>CYTEC INDUSTRIES</t>
  </si>
  <si>
    <t>#1 HEILMAN AVENUE</t>
  </si>
  <si>
    <t>WILLOW ISLAND</t>
  </si>
  <si>
    <t>No EIS or TRI Hg data. This facility has no emissions submitted by SLT.  Is this facility operating?  Request SLT confirm that there are no hazardous waste incineration emissions or EPA will use NATA 2005</t>
  </si>
  <si>
    <t>NATA 2005</t>
  </si>
  <si>
    <t>00367</t>
  </si>
  <si>
    <t>38108VLSCL1100W</t>
  </si>
  <si>
    <t>Velsicol Chemical Corporation</t>
  </si>
  <si>
    <t>1199 Warford Sreet</t>
  </si>
  <si>
    <t>22019</t>
  </si>
  <si>
    <t>Calcasieu</t>
  </si>
  <si>
    <t>6425811</t>
  </si>
  <si>
    <t>Olin Corporation Lake Charles Plant</t>
  </si>
  <si>
    <t>Olin Corporation</t>
  </si>
  <si>
    <t>900-960 Interstate 10 West</t>
  </si>
  <si>
    <t>Westlake</t>
  </si>
  <si>
    <t>176</t>
  </si>
  <si>
    <t>DITNTROTOLUENE PLANT PASADENA FACILITY</t>
  </si>
  <si>
    <t>AIR PRODUCTS LLC</t>
  </si>
  <si>
    <t>1423 HWY 225</t>
  </si>
  <si>
    <t>PASADENA</t>
  </si>
  <si>
    <t>54095</t>
  </si>
  <si>
    <t>Tyler</t>
  </si>
  <si>
    <t>26175NNCRBSTATE</t>
  </si>
  <si>
    <t>MPM SILICONES LLC SISTERSVILLE PLANT</t>
  </si>
  <si>
    <t>3500 SOUTH STATE ROUTE 2</t>
  </si>
  <si>
    <t>FRIENDLY</t>
  </si>
  <si>
    <t>no SLT or TRI, is there an HWI process that was in operation in 2008? If so please report or EPA will use NATA2005 to gapfill.</t>
  </si>
  <si>
    <t>49045</t>
  </si>
  <si>
    <t>Tooele</t>
  </si>
  <si>
    <t>84074-TLRMY-SDSTE</t>
  </si>
  <si>
    <t>Military Base</t>
  </si>
  <si>
    <t>Deseret Chemical Depot: Deseret Chemical Depot (South Area)</t>
  </si>
  <si>
    <t>Deseret Chemical Depot</t>
  </si>
  <si>
    <t>CMDC-PW, Building 5120</t>
  </si>
  <si>
    <t>Stockton</t>
  </si>
  <si>
    <t>11594</t>
  </si>
  <si>
    <t>Tooele Army Depot</t>
  </si>
  <si>
    <t>Environmental Management Division</t>
  </si>
  <si>
    <t>22011</t>
  </si>
  <si>
    <t>Beauregard</t>
  </si>
  <si>
    <t>1514</t>
  </si>
  <si>
    <t>7226211</t>
  </si>
  <si>
    <t>MeadWestvaco South Carolina LLC - Specialty Chemicals Division</t>
  </si>
  <si>
    <t>MeadWestvaco South Carolina LLC</t>
  </si>
  <si>
    <t>400 Crosby Rd</t>
  </si>
  <si>
    <t>De Ridder</t>
  </si>
  <si>
    <t>22073</t>
  </si>
  <si>
    <t>Ouachita</t>
  </si>
  <si>
    <t>1556</t>
  </si>
  <si>
    <t>7226711</t>
  </si>
  <si>
    <t>Angus Chemical Co</t>
  </si>
  <si>
    <t>350 Hwy 2</t>
  </si>
  <si>
    <t>Sterlington</t>
  </si>
  <si>
    <t>18089</t>
  </si>
  <si>
    <t>00003</t>
  </si>
  <si>
    <t>7247711</t>
  </si>
  <si>
    <t>BP PRODUCTS NORTH AMERICA INC    BUSINE</t>
  </si>
  <si>
    <t>2815 Indianapolis Blvd</t>
  </si>
  <si>
    <t>Whiting</t>
  </si>
  <si>
    <t>29097</t>
  </si>
  <si>
    <t>Jasper</t>
  </si>
  <si>
    <t>0138</t>
  </si>
  <si>
    <t>EBV EXPLOSIVES ENVIRONMENTAL CO-JOPLIN</t>
  </si>
  <si>
    <t>4174 County Road 180</t>
  </si>
  <si>
    <t>Joplin</t>
  </si>
  <si>
    <t>0189</t>
  </si>
  <si>
    <t>7350211</t>
  </si>
  <si>
    <t>40216RHMND4300C</t>
  </si>
  <si>
    <t>Rohm &amp; Haas Kentucky Inc.</t>
  </si>
  <si>
    <t>Rohm and Haas Company</t>
  </si>
  <si>
    <t>4300 CAMP GROUND RD</t>
  </si>
  <si>
    <t>01129</t>
  </si>
  <si>
    <t>7440611</t>
  </si>
  <si>
    <t>36653CBGGYGEIGY</t>
  </si>
  <si>
    <t>Ciba Corporation</t>
  </si>
  <si>
    <t>Ciba Road</t>
  </si>
  <si>
    <t>McIntosh</t>
  </si>
  <si>
    <t>7908811</t>
  </si>
  <si>
    <t>77536FNLND1818B</t>
  </si>
  <si>
    <t>Atofina Petrochemicals Inc.</t>
  </si>
  <si>
    <t>1818 Battleground Rd.</t>
  </si>
  <si>
    <t>La Porte</t>
  </si>
  <si>
    <t>00315</t>
  </si>
  <si>
    <t>7972111</t>
  </si>
  <si>
    <t>46241RLLYT1500S</t>
  </si>
  <si>
    <t>Vertellus Agriculture &amp; Nutrition Specialties LLC</t>
  </si>
  <si>
    <t>1500 South Tibbs Avenue</t>
  </si>
  <si>
    <t>42017</t>
  </si>
  <si>
    <t>Bucks</t>
  </si>
  <si>
    <t>420170009</t>
  </si>
  <si>
    <t>8004411</t>
  </si>
  <si>
    <t>19007RHMNDOLDRT</t>
  </si>
  <si>
    <t>ROHM &amp; HAAS CO/BRISTOL</t>
  </si>
  <si>
    <t>ROHM &amp; HAAS COMPANY</t>
  </si>
  <si>
    <t>200 ROUTE 413</t>
  </si>
  <si>
    <t>1431010054</t>
  </si>
  <si>
    <t>8008211</t>
  </si>
  <si>
    <t>45001MNSNT356TH</t>
  </si>
  <si>
    <t>INEOS ABS (USA) Corporation (1431010054)</t>
  </si>
  <si>
    <t>356 Three Rivers Parkway</t>
  </si>
  <si>
    <t>Addyston</t>
  </si>
  <si>
    <t>37147</t>
  </si>
  <si>
    <t>Pitt</t>
  </si>
  <si>
    <t>3714700021</t>
  </si>
  <si>
    <t>8008411</t>
  </si>
  <si>
    <t>27835BRRGHINTER</t>
  </si>
  <si>
    <t>DSM Pharmaceuticals, Inc.</t>
  </si>
  <si>
    <t>5900 Martin Luther King Jr. Hwy.</t>
  </si>
  <si>
    <t>Greenville</t>
  </si>
  <si>
    <t>72069</t>
  </si>
  <si>
    <t>Humacao</t>
  </si>
  <si>
    <t>8041311</t>
  </si>
  <si>
    <t>00661SQBBMSTATE</t>
  </si>
  <si>
    <t>Squibb Manufacturing, Inc.</t>
  </si>
  <si>
    <t>State Rd. 3 Km 77.5</t>
  </si>
  <si>
    <t>29127</t>
  </si>
  <si>
    <t>8099711</t>
  </si>
  <si>
    <t>63461MRCNCSTATE</t>
  </si>
  <si>
    <t>BASF Agri Chemicals-Hannibal Plant</t>
  </si>
  <si>
    <t>3150 Hwy Jj</t>
  </si>
  <si>
    <t>Palmyra</t>
  </si>
  <si>
    <t>28059</t>
  </si>
  <si>
    <t>2805900022</t>
  </si>
  <si>
    <t>8384911</t>
  </si>
  <si>
    <t>39567FRSTC1001I</t>
  </si>
  <si>
    <t>First Chemical Corporation</t>
  </si>
  <si>
    <t>AI001477</t>
  </si>
  <si>
    <t>1001 Industrial Road</t>
  </si>
  <si>
    <t>Pascagoula</t>
  </si>
  <si>
    <t>1468</t>
  </si>
  <si>
    <t>8465311</t>
  </si>
  <si>
    <t>Rubicon LLC - Geismar Plant</t>
  </si>
  <si>
    <t>Rubicon LLC</t>
  </si>
  <si>
    <t>9156 Hwy 75</t>
  </si>
  <si>
    <t>Geismar</t>
  </si>
  <si>
    <t>P | 2005, S | 2005</t>
  </si>
  <si>
    <t>SLT reported EIS Hg emissions for fossil fuel combustion processes only.  is there an HWI process that was in operation in 2008? If so please report or EPA will use NATA2005 to gapfill.  In addition to the SLT reported EIS Hg value for combustion, EPA will use NATA 2005 Hg value.</t>
  </si>
  <si>
    <t>2049</t>
  </si>
  <si>
    <t>8465611</t>
  </si>
  <si>
    <t>70734BSFCRRIVER</t>
  </si>
  <si>
    <t>BASF Corp - Geismar Site</t>
  </si>
  <si>
    <t>BASF Corp</t>
  </si>
  <si>
    <t>8404 River Rd (Hwy 75)</t>
  </si>
  <si>
    <t>no SLT or TRI,is there an HWI process that was in operation in 2008? If so please report or EPA will use NATA2005 to gapfill. in addition  to the 2005 -NATA the HAP augmented value for the oil units, which is 2.05  lbs.</t>
  </si>
  <si>
    <t>9111311</t>
  </si>
  <si>
    <t>77651TXCCHHWY36</t>
  </si>
  <si>
    <t>Huntsman Corporation C4 O&amp;O Plant</t>
  </si>
  <si>
    <t>Highway 366 &amp; Hogaboom Road</t>
  </si>
  <si>
    <t>Port Neches</t>
  </si>
  <si>
    <t>30901SRLMN1750L</t>
  </si>
  <si>
    <t>Searle</t>
  </si>
  <si>
    <t>1736 Lovers Ln.</t>
  </si>
  <si>
    <t>39129</t>
  </si>
  <si>
    <t>Pickaway</t>
  </si>
  <si>
    <t>0165010146</t>
  </si>
  <si>
    <t>43113PPGNDPITTS</t>
  </si>
  <si>
    <t>PPG Industries - ERU (0165010146)</t>
  </si>
  <si>
    <t>559 Pittsburgh Road</t>
  </si>
  <si>
    <t>Circleville</t>
  </si>
  <si>
    <t>4897511</t>
  </si>
  <si>
    <t>77541BSFCR602CO</t>
  </si>
  <si>
    <t>FREEPORT SITE</t>
  </si>
  <si>
    <t>BASF CORPORATION</t>
  </si>
  <si>
    <t>602 COPPER RD</t>
  </si>
  <si>
    <t>FREEPORT</t>
  </si>
  <si>
    <t>SLT reported Hg data  but not for an HWI.  Is there an HWI process that was in operation in 2008? If so please report or EPA will use NATA2005 to gapfill..  Please review.</t>
  </si>
  <si>
    <t>75</t>
  </si>
  <si>
    <t>4925111</t>
  </si>
  <si>
    <t>CHANNELVIEW COMPLEX</t>
  </si>
  <si>
    <t>EQUISTAR CHEMICALS LP</t>
  </si>
  <si>
    <t>8280 SHELDON RD</t>
  </si>
  <si>
    <t xml:space="preserve">SLT reported 0  Hg emissions.  Cannot find an HWI process in the inventory.   Did a HWI process unit shut down since 2005 NATA ?  </t>
  </si>
  <si>
    <t>48203</t>
  </si>
  <si>
    <t>Harrison</t>
  </si>
  <si>
    <t>19</t>
  </si>
  <si>
    <t>4941511</t>
  </si>
  <si>
    <t>75607TXSSTOFFHI</t>
  </si>
  <si>
    <t>TEXAS OPERATIONS</t>
  </si>
  <si>
    <t>EASTMAN CHEMICAL COMPANY</t>
  </si>
  <si>
    <t>HWY 149 KODAK BLVD</t>
  </si>
  <si>
    <t>LONGVIEW</t>
  </si>
  <si>
    <t>SLT reported Hg data for a non HWI process.  This facility has one HWI process.  (SCC= 50300501)and  there are no Hg reported for that process.  Please provide or EPA will use 2005NATA</t>
  </si>
  <si>
    <t>EIS-SLT 2008 for combustion plus NATA2005 for HWI</t>
  </si>
  <si>
    <t>172</t>
  </si>
  <si>
    <t>6534811</t>
  </si>
  <si>
    <t>77536SFTYK2027B</t>
  </si>
  <si>
    <t>CLEAN HARBORS DEER PARK LLC</t>
  </si>
  <si>
    <t>2027 BATTLEGROUND RD</t>
  </si>
  <si>
    <t>SLT reported Hg data and it is significantly higher than NATA and TRI.  Please review.</t>
  </si>
  <si>
    <t>31105</t>
  </si>
  <si>
    <t>Kimball</t>
  </si>
  <si>
    <t>00009</t>
  </si>
  <si>
    <t>7768011</t>
  </si>
  <si>
    <t>69145CLNHR5MISO</t>
  </si>
  <si>
    <t>Clean Harbors Env Services Inc</t>
  </si>
  <si>
    <t>2247 S Highway 71</t>
  </si>
  <si>
    <t>SLT reported Hg data for a non HWI process.  This facility has one HWI process.  (SCC= 50300502)and  there are no Hg reported for that process.  Please provide or EPA will use 2005NATA</t>
  </si>
  <si>
    <t>36001</t>
  </si>
  <si>
    <t>4010300016</t>
  </si>
  <si>
    <t>12047NRLTC628SO</t>
  </si>
  <si>
    <t>NORLITE CORP</t>
  </si>
  <si>
    <t>628 S SARATOGA ST</t>
  </si>
  <si>
    <t>COHOES</t>
  </si>
  <si>
    <t>29095</t>
  </si>
  <si>
    <t>0046</t>
  </si>
  <si>
    <t>8099011</t>
  </si>
  <si>
    <t>64051SRMYLINTER</t>
  </si>
  <si>
    <t>Alliant Llc-Lake City Army Ammunition Plant</t>
  </si>
  <si>
    <t>Intersection Hwy 7 &amp; 78</t>
  </si>
  <si>
    <t>Independence</t>
  </si>
  <si>
    <t>SLT reported Hg data and it is significantly higher than NATA.  Please review.</t>
  </si>
  <si>
    <t>Arkansas Department of Environmental Quality</t>
  </si>
  <si>
    <t>05019</t>
  </si>
  <si>
    <t>AR</t>
  </si>
  <si>
    <t>ARDEQ</t>
  </si>
  <si>
    <t>0501900004</t>
  </si>
  <si>
    <t>864911</t>
  </si>
  <si>
    <t>REYNOLDS METALS COMPANY</t>
  </si>
  <si>
    <t>Reynolds Metals Company</t>
  </si>
  <si>
    <t>500 EAST REYNOLDS ROAD</t>
  </si>
  <si>
    <t>ARKADELPHIA</t>
  </si>
  <si>
    <t>05139</t>
  </si>
  <si>
    <t>0513900098</t>
  </si>
  <si>
    <t>994211</t>
  </si>
  <si>
    <t>71730NVRNM309AM</t>
  </si>
  <si>
    <t>CLEAN HARBORS EL DORADO, LLC</t>
  </si>
  <si>
    <t>Clean Harbors El Dorado, LLC</t>
  </si>
  <si>
    <t>309 AMERICAN CIRCLE</t>
  </si>
  <si>
    <t>EL DORADO</t>
  </si>
  <si>
    <t>SLT reported Hg data. &gt;200% difference between EIS and TRI.  Not sure why lower.  2008  SLT Hg covers hazardous waste incineration processes</t>
  </si>
  <si>
    <t>48167</t>
  </si>
  <si>
    <t>Galveston</t>
  </si>
  <si>
    <t>3967011</t>
  </si>
  <si>
    <t>77592NNCRB33015</t>
  </si>
  <si>
    <t>UCC TEXAS CITY PLANT</t>
  </si>
  <si>
    <t>UNION CARBIDE CORP</t>
  </si>
  <si>
    <t>3301 5TH AVE S</t>
  </si>
  <si>
    <t>TEXAS CITY</t>
  </si>
  <si>
    <t>SLT submitted Hg data for process gas combustion only. TRI Hg value is similar to EIS -SLT reported value. In addition to EIS-SLT reported data for process gas combustion, should EPA use TRI Hg data as an estimate of hazardous waste incineration emissions?</t>
  </si>
  <si>
    <t>51121</t>
  </si>
  <si>
    <t>20656</t>
  </si>
  <si>
    <t>5748611</t>
  </si>
  <si>
    <t>24141SDDSRPOBOX</t>
  </si>
  <si>
    <t>Radford Army Ammunition Plant</t>
  </si>
  <si>
    <t>Alliant Techsystems Inc</t>
  </si>
  <si>
    <t>Rt 1143 Mi NE</t>
  </si>
  <si>
    <t>Radford</t>
  </si>
  <si>
    <t>SLT submitted Hg data for coal combustion only. TRI Hg value is similar to EIS -SLT reported value. In addition to EIS-SLT reported data for coal combustion, should EPA use TRI Hg data as an estimate of hazardous waste incineration emissions?</t>
  </si>
  <si>
    <t>0007</t>
  </si>
  <si>
    <t>5782411</t>
  </si>
  <si>
    <t>25112RHNPLROUTE</t>
  </si>
  <si>
    <t>BAYER CROPSCIENCE</t>
  </si>
  <si>
    <t>ROUTE 25</t>
  </si>
  <si>
    <t>INSTITUTE</t>
  </si>
  <si>
    <t>SLT submitted Hg data for natural gas combustion only. TRI Hg value is similar to EIS -SLT reported value. In addition to EIS-SLT reported data for natural gas combustion, should EPA use TRI Hg data as an estimate of hazardous waste incineration emissions?</t>
  </si>
  <si>
    <t>36091</t>
  </si>
  <si>
    <t>Saratoga</t>
  </si>
  <si>
    <t>5415400002</t>
  </si>
  <si>
    <t>12188GNRLL260HU</t>
  </si>
  <si>
    <t>MOMENTIVE PERFORMANCE MATERIALS</t>
  </si>
  <si>
    <t>MPM SILICONES LLC</t>
  </si>
  <si>
    <t>260 HUDSON RIVER RD</t>
  </si>
  <si>
    <t>WATERFORD</t>
  </si>
  <si>
    <t>SLT submitted Hg data for oil combustion only. TRI Hg value is similar to EIS -SLT reported value. In addition to EIS-SLT reported data for oil combustion, should EPA use TRI Hg data as an estimate of hazardous waste incineration emissions?</t>
  </si>
  <si>
    <t>05063</t>
  </si>
  <si>
    <t>0506300036</t>
  </si>
  <si>
    <t>72503RKNSSSTATE</t>
  </si>
  <si>
    <t>FUTUREFUEL CHEMICAL COMPANY</t>
  </si>
  <si>
    <t>FutureFuel Chemical Company</t>
  </si>
  <si>
    <t>2800 GAP ROAD</t>
  </si>
  <si>
    <t>BATESVILLE</t>
  </si>
  <si>
    <t>4030211</t>
  </si>
  <si>
    <t>77643WSTMNHWY73</t>
  </si>
  <si>
    <t>Chemical Waste Management</t>
  </si>
  <si>
    <t>Hwy. 73, W. Of Taylor Bayou</t>
  </si>
  <si>
    <t>Port Arthur</t>
  </si>
  <si>
    <t>51029</t>
  </si>
  <si>
    <t>Buckingham</t>
  </si>
  <si>
    <t>30200</t>
  </si>
  <si>
    <t>23004SLTCRSTATE</t>
  </si>
  <si>
    <t>Solite - Arvonia - A.F. Old Plant</t>
  </si>
  <si>
    <t>Solite LLC/ Giant Resource Recovery</t>
  </si>
  <si>
    <t>11045 Bridgeport Rd</t>
  </si>
  <si>
    <t>Arvonia</t>
  </si>
  <si>
    <t>48179</t>
  </si>
  <si>
    <t>Gray</t>
  </si>
  <si>
    <t>79065CBTCR3MLSW</t>
  </si>
  <si>
    <t>PAMPA PLANT</t>
  </si>
  <si>
    <t>CABOT CORP</t>
  </si>
  <si>
    <t>3 M SW ON US HWY 60</t>
  </si>
  <si>
    <t>PAMPA</t>
  </si>
  <si>
    <t>286</t>
  </si>
  <si>
    <t>70805XXNCH4999S</t>
  </si>
  <si>
    <t>ExxonMobil Baton Rouge Chemical Plant</t>
  </si>
  <si>
    <t>ExxonMobil Corp</t>
  </si>
  <si>
    <t>4999 Scenic Hwy</t>
  </si>
  <si>
    <t>no SLT, use TRI.  Please review since TRI much larger than NATA2005.</t>
  </si>
  <si>
    <t>18157</t>
  </si>
  <si>
    <t>Tippecanoe</t>
  </si>
  <si>
    <t>00006</t>
  </si>
  <si>
    <t>7246511</t>
  </si>
  <si>
    <t>47905LLLLYLILLY</t>
  </si>
  <si>
    <t>ELI LILLY &amp; COMPANY TIPPECANOE LABS</t>
  </si>
  <si>
    <t>1650 LILLY RD</t>
  </si>
  <si>
    <t>Lafayette</t>
  </si>
  <si>
    <t>18129</t>
  </si>
  <si>
    <t>Posey</t>
  </si>
  <si>
    <t>47620GPLSTLEXAN</t>
  </si>
  <si>
    <t>SABIC INNOVATIVE PLASTICS MT VERNON LLC</t>
  </si>
  <si>
    <t>1 Lexan Ln</t>
  </si>
  <si>
    <t>Mount Vernon</t>
  </si>
  <si>
    <t>10725</t>
  </si>
  <si>
    <t>84029SFTYK11600</t>
  </si>
  <si>
    <t>Clean Harbors Aragonite LLC:  Hazardous Waste Storage/Incineration</t>
  </si>
  <si>
    <t>Clean Harbors Aragonite LLC</t>
  </si>
  <si>
    <t>11600 N. Aptus Rd.</t>
  </si>
  <si>
    <t>Aragonite</t>
  </si>
  <si>
    <t>no SLT, use TRI. EPA will use in addition  to the 2008 TRI the HAP augmented value for the oil units, which is 7.60E-09  lbs.</t>
  </si>
  <si>
    <t>43920VNRLL1250S</t>
  </si>
  <si>
    <t>39093</t>
  </si>
  <si>
    <t>Lorain</t>
  </si>
  <si>
    <t>0247050278</t>
  </si>
  <si>
    <t>44044RSSNC36790</t>
  </si>
  <si>
    <t>Ross Incineration Services, Inc. (0247050278)</t>
  </si>
  <si>
    <t>36790 Giles Road</t>
  </si>
  <si>
    <t>Grafton</t>
  </si>
  <si>
    <t>no SLT, use TRI.   Please review since TRI much larger than NATA2005.</t>
  </si>
  <si>
    <t>Vermillion</t>
  </si>
  <si>
    <t>8223611</t>
  </si>
  <si>
    <t>47842LLLLYSTATE</t>
  </si>
  <si>
    <t>ELI LILLY &amp; COMPANY CLINTON LABS</t>
  </si>
  <si>
    <t>10500 S SR 63</t>
  </si>
  <si>
    <t>Clinton</t>
  </si>
  <si>
    <t>P | 2005, R | 2002, S | 2005</t>
  </si>
  <si>
    <t>26077</t>
  </si>
  <si>
    <t>Kalamazoo</t>
  </si>
  <si>
    <t>49001THPJH7171P</t>
  </si>
  <si>
    <t>39029</t>
  </si>
  <si>
    <t>Columbiana</t>
  </si>
  <si>
    <t>0215020233</t>
  </si>
  <si>
    <t>Heritage - WTI, Inc. (0215020233)</t>
  </si>
  <si>
    <t>1250 St. George Street</t>
  </si>
  <si>
    <t>East Liverpool</t>
  </si>
  <si>
    <t>Jefferson County (AL) Department of Health</t>
  </si>
  <si>
    <t>01073</t>
  </si>
  <si>
    <t>ALJCBOH</t>
  </si>
  <si>
    <t>010730370</t>
  </si>
  <si>
    <t>35064SSFRFVALLE</t>
  </si>
  <si>
    <t>Integrated Iron &amp; Steel Manufacturing AND Iron and Steel Foundries</t>
  </si>
  <si>
    <t>Steel Mill</t>
  </si>
  <si>
    <t>UNITED STATES STEEL CORPORATION  FAIRFIELD WORKS</t>
  </si>
  <si>
    <t>5700 Valley RD</t>
  </si>
  <si>
    <t>00316</t>
  </si>
  <si>
    <t>3986511</t>
  </si>
  <si>
    <t>46312NLNDS3210W</t>
  </si>
  <si>
    <t>ARCELORMITTAL USA INC</t>
  </si>
  <si>
    <t>3210 Watling St</t>
  </si>
  <si>
    <t>East Chicago</t>
  </si>
  <si>
    <t>00318</t>
  </si>
  <si>
    <t>3986611</t>
  </si>
  <si>
    <t>46312LTVST3001D</t>
  </si>
  <si>
    <t>ARCELORMITTAL  INDIANA HARBOR  LLC</t>
  </si>
  <si>
    <t>3001 Dicky Rd</t>
  </si>
  <si>
    <t>51027</t>
  </si>
  <si>
    <t>Buchanan</t>
  </si>
  <si>
    <t>10200</t>
  </si>
  <si>
    <t>24656JWLLCHWY46</t>
  </si>
  <si>
    <t>Coke Battery</t>
  </si>
  <si>
    <t>Jewell Coke Company LLP</t>
  </si>
  <si>
    <t>Rte 638 &amp; 460</t>
  </si>
  <si>
    <t>Vansant</t>
  </si>
  <si>
    <t>54029</t>
  </si>
  <si>
    <t>Hancock</t>
  </si>
  <si>
    <t>26062RCLRM1PENN</t>
  </si>
  <si>
    <t>ARCELORMITTAL WEIRTON INC.</t>
  </si>
  <si>
    <t>100 PENNSYLVANIA AVENUE</t>
  </si>
  <si>
    <t>WEIRTON</t>
  </si>
  <si>
    <t>Kentucky Division for Air Quality</t>
  </si>
  <si>
    <t>21019</t>
  </si>
  <si>
    <t>Boyd</t>
  </si>
  <si>
    <t>KYDAQ</t>
  </si>
  <si>
    <t>2101900027</t>
  </si>
  <si>
    <t>7351611</t>
  </si>
  <si>
    <t>41105RMCST4000E</t>
  </si>
  <si>
    <t>AK Steel Corp</t>
  </si>
  <si>
    <t>40th St &amp; Winchester Ave</t>
  </si>
  <si>
    <t>Ashland</t>
  </si>
  <si>
    <t>39017</t>
  </si>
  <si>
    <t>1409010006</t>
  </si>
  <si>
    <t>45043RMCNC1801C</t>
  </si>
  <si>
    <t>AK Steel Corporation (1409010006)</t>
  </si>
  <si>
    <t>1801 Crawford Street</t>
  </si>
  <si>
    <t>Middletown</t>
  </si>
  <si>
    <t>39155</t>
  </si>
  <si>
    <t>Trumbull</t>
  </si>
  <si>
    <t>0278000463</t>
  </si>
  <si>
    <t>44481WRRNW1040P</t>
  </si>
  <si>
    <t>Severstal Warren (0278000463)</t>
  </si>
  <si>
    <t>999 Pine Ave., S.E.</t>
  </si>
  <si>
    <t>BOI-AUG | 2005</t>
  </si>
  <si>
    <t>0247080229</t>
  </si>
  <si>
    <t>44055SSLRN1807E</t>
  </si>
  <si>
    <t>Republic Engineered Products, Inc (0247080229)</t>
  </si>
  <si>
    <t>1807 E. 28th Street</t>
  </si>
  <si>
    <t>A8640</t>
  </si>
  <si>
    <t>48121RGSTL3001M</t>
  </si>
  <si>
    <t>SEVERSTAL NORTH AMERICA, INC.</t>
  </si>
  <si>
    <t>4001  MILLER ROAD</t>
  </si>
  <si>
    <t>DEARBORN</t>
  </si>
  <si>
    <t>17143</t>
  </si>
  <si>
    <t>Peoria</t>
  </si>
  <si>
    <t>143805AAB</t>
  </si>
  <si>
    <t>7337911</t>
  </si>
  <si>
    <t>61547CTRPL8826W</t>
  </si>
  <si>
    <t>Caterpillar Inc</t>
  </si>
  <si>
    <t>8826 W Route 24</t>
  </si>
  <si>
    <t>Mapleton</t>
  </si>
  <si>
    <t>SLT reported Hg emissions as zero. Please confirm that this facility does not have Hg emissions from integrated iron and steel processes.</t>
  </si>
  <si>
    <t>Iowa Department of Natural Resources</t>
  </si>
  <si>
    <t>19013</t>
  </si>
  <si>
    <t>IA</t>
  </si>
  <si>
    <t>Black Hawk</t>
  </si>
  <si>
    <t>IADNR</t>
  </si>
  <si>
    <t>07-01-010</t>
  </si>
  <si>
    <t>7891711</t>
  </si>
  <si>
    <t>JOHN DEERE FOUNDRY WATERLOO</t>
  </si>
  <si>
    <t>2000 WESTFIELD AVE</t>
  </si>
  <si>
    <t>WATERLOO</t>
  </si>
  <si>
    <t>no SLT or TRI for 2008, but state provided emissions in 2005 which were used in NATA.  Can state provide 2008 emissions?  Else use NATA</t>
  </si>
  <si>
    <t>55135</t>
  </si>
  <si>
    <t>Waupaca</t>
  </si>
  <si>
    <t>469033730</t>
  </si>
  <si>
    <t>3963211</t>
  </si>
  <si>
    <t>54981WPCFN406ND</t>
  </si>
  <si>
    <t>ThyssenKrupp Waupaca, Inc.</t>
  </si>
  <si>
    <t>406 N DIVISION ST</t>
  </si>
  <si>
    <t>WAUPACA</t>
  </si>
  <si>
    <t>no SLT or TRI-- facility reports to TRI  but has not reported Hg since 2005.</t>
  </si>
  <si>
    <t>26121</t>
  </si>
  <si>
    <t>Muskegon</t>
  </si>
  <si>
    <t>A4302</t>
  </si>
  <si>
    <t>6076011</t>
  </si>
  <si>
    <t>MAHLE industries Inc.</t>
  </si>
  <si>
    <t>2020 Sanford Street</t>
  </si>
  <si>
    <t>MUSKEGON HTS</t>
  </si>
  <si>
    <t>010730360</t>
  </si>
  <si>
    <t>35207NTDST30003</t>
  </si>
  <si>
    <t>U. S. PIPE &amp; FOUNDRY COMPANY LLC.(NO. BHAM PLANT)</t>
  </si>
  <si>
    <t>3000 30th AVE N</t>
  </si>
  <si>
    <t>Birmingham</t>
  </si>
  <si>
    <t>SLT reported Hg data. &gt;200% difference between EIS and TRI.  SLT is higher.  2008  EIS-SLT Hg covers iron and steel processes. Please confirm that reported Hg value is correct.</t>
  </si>
  <si>
    <t>010730340</t>
  </si>
  <si>
    <t>35023NTDST2023S</t>
  </si>
  <si>
    <t>U. S. PIPE &amp; FOUNDRY COMPANY,LLC.BESSEMER PLANT)</t>
  </si>
  <si>
    <t>2023 St Louis AVE</t>
  </si>
  <si>
    <t>Bessemer</t>
  </si>
  <si>
    <t>18123</t>
  </si>
  <si>
    <t>Perry</t>
  </si>
  <si>
    <t>00019</t>
  </si>
  <si>
    <t>47586WPCFN9856S</t>
  </si>
  <si>
    <t>THYSSENKRUPP WAUPACA INC</t>
  </si>
  <si>
    <t>9856 SR 66</t>
  </si>
  <si>
    <t>Tell City</t>
  </si>
  <si>
    <t>469033840</t>
  </si>
  <si>
    <t>7000811</t>
  </si>
  <si>
    <t>54981WPCFNTOWER</t>
  </si>
  <si>
    <t>ThyssenKrupp Waupaca, Inc-PLANTS 2 &amp; 3</t>
  </si>
  <si>
    <t>1955 Brunner Drive</t>
  </si>
  <si>
    <t>34005</t>
  </si>
  <si>
    <t>Burlington</t>
  </si>
  <si>
    <t>45954</t>
  </si>
  <si>
    <t>7201711</t>
  </si>
  <si>
    <t>08518GRFFN1100W</t>
  </si>
  <si>
    <t>GRIFFIN PIPE PRODUCTS CO</t>
  </si>
  <si>
    <t>1100 W FRONT ST</t>
  </si>
  <si>
    <t>FLORENCE</t>
  </si>
  <si>
    <t>05107</t>
  </si>
  <si>
    <t>Phillips</t>
  </si>
  <si>
    <t>0510700130</t>
  </si>
  <si>
    <t>893211</t>
  </si>
  <si>
    <t>Cypress Chemical Company</t>
  </si>
  <si>
    <t>ONP</t>
  </si>
  <si>
    <t>1305 Highway 20 South</t>
  </si>
  <si>
    <t>Helena</t>
  </si>
  <si>
    <t>No EIS or TRI Hg data. This facility has no emissions submitted by SLT.  But significant emissions submitted in 2005  Request SLT provide 2008 emissions or EPA will use NATA 2005</t>
  </si>
  <si>
    <t>19163</t>
  </si>
  <si>
    <t>Scott</t>
  </si>
  <si>
    <t>82-01-064</t>
  </si>
  <si>
    <t>2995711</t>
  </si>
  <si>
    <t>52809GHRML7001B</t>
  </si>
  <si>
    <t>PB LEINER USA</t>
  </si>
  <si>
    <t>7001 Brady St.</t>
  </si>
  <si>
    <t>Davenport</t>
  </si>
  <si>
    <t>No EIS or TRI Hg data. This facility has no emissions submitted by SLT.  Is this facility operating?  Request SLT confirm that there are no chemical manufacturing emissions or EPA will use NATA 2005</t>
  </si>
  <si>
    <t>NATA data source(s) | Year:  T=TRI, S=State, L=Local, P is EPA data from rule development, BOI-AUG is boiler augmentation</t>
  </si>
  <si>
    <t>EPA Recommended selected dataset for 2008 NEI V2</t>
  </si>
  <si>
    <t>EPA Recommended Data for 2008 NEI V2, category-specific processes</t>
  </si>
  <si>
    <t>TRI 2008 Hg Emissions (lbs) - facility total</t>
  </si>
  <si>
    <t>NATA Hg (lbs) - facility total</t>
  </si>
  <si>
    <t>Disagree.</t>
  </si>
  <si>
    <t>Use TRI</t>
  </si>
  <si>
    <t>No.  You can update the value.</t>
  </si>
  <si>
    <t>Disagree</t>
  </si>
  <si>
    <t>Use 6.14 lb.</t>
  </si>
  <si>
    <t>0086</t>
  </si>
  <si>
    <t xml:space="preserve">Agree </t>
  </si>
  <si>
    <t>I wouldn't necessarily agree with the 2008 value.  Have no other basis though.</t>
  </si>
  <si>
    <t>gapfill</t>
  </si>
  <si>
    <t>EPA apportionment</t>
  </si>
  <si>
    <t>EPA process (EIS ID)</t>
  </si>
  <si>
    <t>basis</t>
  </si>
  <si>
    <t>date</t>
  </si>
  <si>
    <t>followup with SLT</t>
  </si>
  <si>
    <t>Yes, and ILEPA updated their submittal to reflect the TRI emissions pm (10-4-2011)</t>
  </si>
  <si>
    <t>SLT</t>
  </si>
  <si>
    <t>YES - requested ILEPA to submit and was done 10/4/2011</t>
  </si>
  <si>
    <t>47142614</t>
  </si>
  <si>
    <t>Agree</t>
  </si>
  <si>
    <t>Since HAPs are not required by the AERR, we don't get many reported.</t>
  </si>
  <si>
    <t>No</t>
  </si>
  <si>
    <t>010</t>
  </si>
  <si>
    <t>TRI</t>
  </si>
  <si>
    <t>46429414</t>
  </si>
  <si>
    <t>87364114</t>
  </si>
  <si>
    <t>2008 TRI distribute Hg emissions evenly across processes with kilns, Idaho concurs</t>
  </si>
  <si>
    <t>46259114</t>
  </si>
  <si>
    <t>Facility still burn hazardous wates.</t>
  </si>
  <si>
    <t>For any reason the inventory didn't pick the real amounts of 5.2935 + 4.3376 for two processes</t>
  </si>
  <si>
    <t>9.63 lbs</t>
  </si>
  <si>
    <t>NO - emissions were submitted into EIS</t>
  </si>
  <si>
    <t>No, NY did not submit the 0.8 sinceh tey already had 0.667 lbs for this facility.  According to NY, This facility is not subject to HWI rule but rather then MON MACT</t>
  </si>
  <si>
    <t>Is about incineration of liquid wastes that is controlled under MON MACT.</t>
  </si>
  <si>
    <t>0.80 lbs.</t>
  </si>
  <si>
    <t xml:space="preserve">Facility reported 180 lbs (0.09 TPY) Hg for CY2008 based on the emissions rate from a 1998 stack test.  TRI estimated from materials balance. . </t>
  </si>
  <si>
    <t>No, Steve reported data for this facility on 10/12/2011</t>
  </si>
  <si>
    <t>MD submitted data to EIS:  10/11/2011, 42.2500  lbs</t>
  </si>
  <si>
    <t>MD submitted data to EIS:  10/11/2011,  417.34 lbs</t>
  </si>
  <si>
    <t>MD submitted data to EIS:  10/11/2011, 41.04 lbs total for the facility and apportioned 0.0101160 tons to this process</t>
  </si>
  <si>
    <t>MD submitted data to EIS:  10/11/2011, 41.04 lbs total for the facility and apportioned 0.010404 to this process</t>
  </si>
  <si>
    <t>MD submitted 54.8340 lbs Hg on 10/11/2011</t>
  </si>
  <si>
    <t>sent email to sally asking for MD to respond</t>
  </si>
  <si>
    <t>Y</t>
  </si>
  <si>
    <t>KYDAQ does not have Hg Emissions data for this facility</t>
  </si>
  <si>
    <t>39018114</t>
  </si>
  <si>
    <t>39018314</t>
  </si>
  <si>
    <t>39019114</t>
  </si>
  <si>
    <t>39019314</t>
  </si>
  <si>
    <t>39019514</t>
  </si>
  <si>
    <t>39019714</t>
  </si>
  <si>
    <t>39019814</t>
  </si>
  <si>
    <t>39019914</t>
  </si>
  <si>
    <t>39020014</t>
  </si>
  <si>
    <t>39020614</t>
  </si>
  <si>
    <t>Reasonable and Agree</t>
  </si>
  <si>
    <t xml:space="preserve">To use 2008 TRI number  </t>
  </si>
  <si>
    <t>NO</t>
  </si>
  <si>
    <t xml:space="preserve">Disagree/ we will submit our emission data in Gateway </t>
  </si>
  <si>
    <t xml:space="preserve">Use agency data </t>
  </si>
  <si>
    <t xml:space="preserve">8.35/8.48  lbs for 2008, 5.61 for 2009 </t>
  </si>
  <si>
    <t xml:space="preserve">Agree with EPA to use NATA 2005 to gapfill </t>
  </si>
  <si>
    <t xml:space="preserve">use NATA 2005 </t>
  </si>
  <si>
    <t>Yes, Starlet will get back to me on where to put the Hg emissions</t>
  </si>
  <si>
    <t>NATA</t>
  </si>
  <si>
    <t>Harford County RRF</t>
  </si>
  <si>
    <t>1 Magnolia Rd</t>
  </si>
  <si>
    <t>Joppa</t>
  </si>
  <si>
    <t>025-0212</t>
  </si>
  <si>
    <t>state said that facility was not a duplicate</t>
  </si>
  <si>
    <t>Agree.</t>
  </si>
  <si>
    <t>Rule data</t>
  </si>
  <si>
    <t xml:space="preserve">0.02 tons are </t>
  </si>
  <si>
    <t>21761714  </t>
  </si>
  <si>
    <t>EIS Comment</t>
  </si>
  <si>
    <t>EIS calc method</t>
  </si>
  <si>
    <t>No.  You can update the value. (requeste that ILL submit and they did)</t>
  </si>
  <si>
    <t>The facility did not include mercury emissions in their emissions inventory submittal to IDNR for emission years 2003, 2006, or 2009.  The facility was not included in IDNR's 2008 NEI submittal because they are not a major source facility.  Additionally, the facility is not a chemical manufacturing facility.  The facility's NAICS is 311340 and the business description in their emissions inventory submittal is "gelatin desert preparations - manufacturing."  The facility erroneously reported 121.2 lbs of mercury in their 2005 TRI to EPA and took the necessary steps to revise their TRI report.  The only mercury emitting equipment at the facility are some natural gas boilers.  Based on revised data that the facility submitted to EPA, mercury emissions for 2005 should have been 0.104 lbs.  Please see the facility's correspondence with EPAR7 from July/August 2009 for further details.</t>
  </si>
  <si>
    <t>Not applicable</t>
  </si>
  <si>
    <t>NONE</t>
  </si>
  <si>
    <t xml:space="preserve">The facility did not include mercury emissions in their 2008 emissions inventory submittal to IDNR because the actual emissions did not exceed the emissions reporting threshold.  Using the throughput (30,500 HR) and emission factor (0.00024 LB/HR) provided by the facility, the actual emissions for 2008 are estimated to be 7.32 lbs.  </t>
  </si>
  <si>
    <t>Yes</t>
  </si>
  <si>
    <t>nope this was done 10/24/2011</t>
  </si>
  <si>
    <t>N</t>
  </si>
  <si>
    <t>Facility has not had active air permit for several years.   It may be permanenly shut down.</t>
  </si>
  <si>
    <t>Facility reported 140 lbs, which is under their 220 lb emissions limit.</t>
  </si>
  <si>
    <t>Facility installed Hg controls in 2007.  The TRI 2008 may erroneously report pre-control emissions.</t>
  </si>
  <si>
    <t>Facility burns coal so likely does have Hg emissions.</t>
  </si>
  <si>
    <t>Disagree, zero mercury emissions</t>
  </si>
  <si>
    <t>This reports a combustion process burning solid fuel associated with kiln #2, unit #18. There is no mercury emissions associated with this process. I recorgnized that the district has incorrectly assigned unit IDs for the two kilns in question; however, in the interest of time, we'll stick wiht this assignment at this time. We'll revisit this issue at a later time. There should only be two emission units and three emission processes for each unit.</t>
  </si>
  <si>
    <t>10.9 lbs</t>
  </si>
  <si>
    <t>This is kiln #2 and SCAQMD calculated its mercury emissions to be 10.9 lbs</t>
  </si>
  <si>
    <t>This reports a combustion process burning natural gas associated with kiln #1, unit #17. There is no mercury emissions associated with this process.</t>
  </si>
  <si>
    <t>This reports a combustion process burning natural gas associated with kiln #2, unit #18. There is no mercury emissions associated with this process.</t>
  </si>
  <si>
    <t>This reports a combustion process burning solid fuel associated with kiln #1, unit #17. There is no mercury emissions associated with this process.</t>
  </si>
  <si>
    <t>11.5 lbs</t>
  </si>
  <si>
    <t>This is kiln #1 and SCAQMD calculated its mercury emissions to be 11.5 lbs</t>
  </si>
  <si>
    <t>175 lbs</t>
  </si>
  <si>
    <t>I do not know where the value of 310.94 lbs, on cell s9, comes from. The total mercury emissions we submitted and is verified with the Monterey Bay Unified APCD is only 175 lbs.  Please check.</t>
  </si>
  <si>
    <t>53106514</t>
  </si>
  <si>
    <t>MWC rule data - assigned to process based on CAP emissions)</t>
  </si>
  <si>
    <t xml:space="preserve">We spoke with a HPOWER representative and he was not aware of any
additional 2008 EPA Compliance Source Test.  Also, the Hg emissions have
been declining every year since 2008 based upon HPOWER source
performance test results
</t>
  </si>
  <si>
    <t>SLT2008</t>
  </si>
  <si>
    <t>10/27 email from Scott to from Sally forwarded to Strum</t>
  </si>
  <si>
    <t>34868314</t>
  </si>
  <si>
    <t>Process-level EI has not finished. Facility total Hg emissions are 1.389 lb.</t>
  </si>
  <si>
    <t>Process-level EI has not finished. Facility total Hg emissions are 3.191 lb.</t>
  </si>
  <si>
    <t>Facility reported emissions based on stack testing. Use state data</t>
  </si>
  <si>
    <t>Nebraska only has Clean Harbors in Kimball in this review, they reported 0.02 tons of mercury for the entire facility</t>
  </si>
  <si>
    <t>EPA_OTHER</t>
  </si>
  <si>
    <t>2008 TRI or 2005 NATA</t>
  </si>
  <si>
    <t>(SLUDGE INCIN) -  2008 TRI is 38 LBS (17 FUG, 21 STACK)</t>
  </si>
  <si>
    <t>124230114</t>
  </si>
  <si>
    <t>46394MCLC 2815I</t>
  </si>
  <si>
    <t>NO HWI, NO TRI</t>
  </si>
  <si>
    <t>Estimate less than 1 LB from NG boilers</t>
  </si>
  <si>
    <t>2008 TRI or EST</t>
  </si>
  <si>
    <t>Estimate is 21 LBS for three coal boilers</t>
  </si>
  <si>
    <t>EST provided by INDEM -  Estimate is 21 LBS for three coal boilers - assigned to boilers using PM10-fil</t>
  </si>
  <si>
    <t>Estimate is 20 LBS for four coal boilers</t>
  </si>
  <si>
    <t>EST provided by INDEM -  Estimate is 20 LBS for four coal boilers - assigned to boilers using PM10-fil</t>
  </si>
  <si>
    <t>this is already in EAF sheet and being taken care of there</t>
  </si>
  <si>
    <t>2008 TRI most likely for EAF.  State estimate for EAF is 22 LBS.</t>
  </si>
  <si>
    <t>EPARule</t>
  </si>
  <si>
    <t>Sally</t>
  </si>
  <si>
    <t>agree</t>
  </si>
  <si>
    <t>State values were rechecked and are accurate.  The Hg estimate was based on stack tests from Dec 2007 and Nov 2008.  Chad Wilbanks 11/1/11</t>
  </si>
  <si>
    <t>no revisions needed</t>
  </si>
  <si>
    <t>SC state data was rechecked and facility total is 175 lbs Hg.  Process emissions (unit F04 process 1) were revised through the gateway.</t>
  </si>
  <si>
    <t>done - 11/1/11 by Chad Wilbanks</t>
  </si>
  <si>
    <t>State emissions were rechecked and are accurate.</t>
  </si>
  <si>
    <t xml:space="preserve">SLT </t>
  </si>
  <si>
    <t xml:space="preserve">based on call on Nov 1 2011 from NH </t>
  </si>
  <si>
    <t>See comment</t>
  </si>
  <si>
    <t>These values fall below Colorado's minimum reporting thresholds for Mercury/Mercury compounds. The EPA may use other values at their discretion, but these emissions will still be considered as zero for the purposes of the Division's inventory.</t>
  </si>
  <si>
    <t>11/1/201</t>
  </si>
  <si>
    <t xml:space="preserve">Agree NATA 2005 </t>
  </si>
  <si>
    <t>23342214</t>
  </si>
  <si>
    <t xml:space="preserve">EPA_OTHER or NATA  value </t>
  </si>
  <si>
    <t>Facility recommends 5.9 lb for '08 based on analysis of waste stream and coal fuel.</t>
  </si>
  <si>
    <t>Agree - use SLT</t>
  </si>
  <si>
    <t>08 SLT number is fairly consistent with other years.</t>
  </si>
  <si>
    <t>Agree - add TRI</t>
  </si>
  <si>
    <t xml:space="preserve">Agree to add TRI emissions 60.75 lbs </t>
  </si>
  <si>
    <t>No - EPA can add emissions to EIS Unit Identifier 8618813, EIS Process ID 87754314 (unit/process was active in 2008)</t>
  </si>
  <si>
    <t>Facility has closed</t>
  </si>
  <si>
    <t>No - accept existing SLT data</t>
  </si>
  <si>
    <t xml:space="preserve">The Hg value for Occidental Chemicals is reasonable. All production ceased in 2007. The during 2008 the facility was cleaning up the site in preparation for Permanente Shut Down. The Mercury Retorts were in operation in most of 2008 to assist with the cleanup process.  The retorts were taken out of service in 2008 and demolished. The facility is now shut down. I agree with EPA and the 2008 SLT emissions should be used. </t>
  </si>
  <si>
    <t>Three coal boilers claiming a % of Hg emissions. Process ID 24408514- 7 lbs, process ID 23667714- 5 lbs, process ID-23667414 - 5 lbs.</t>
  </si>
  <si>
    <t>8571713, 8576713, 8576813</t>
  </si>
  <si>
    <t>24408514, 23667714, 23667414</t>
  </si>
  <si>
    <t>2008TRI apportioned to coal fire boilered as recommended by MODNR</t>
  </si>
  <si>
    <t>2008TRI; assigned to top 10  processes with SCC beginning with 303 based on PM10 emissions</t>
  </si>
  <si>
    <t>Source conservatively estimated emissions from the kiln using AP-42 factors.</t>
  </si>
  <si>
    <t>No - Please "gap fill"</t>
  </si>
  <si>
    <t>no emissions</t>
  </si>
  <si>
    <t>Could not detect any mercury during testing. 2005 TRI data was submitted as a conservative estimate.  Company did not have any testing information to support TRI numbers.</t>
  </si>
  <si>
    <t>disagree</t>
  </si>
  <si>
    <t>Slight detect in meltdown.  They estimated based on high rate.  The number was 21.6 lbs mercury before scrubber.  The number is .216 lbs after</t>
  </si>
  <si>
    <t>I40-01 0.00021 lb  I41-01 0.00021 lb</t>
  </si>
  <si>
    <t>I40-01 29304913-67818214 Mercury needs to be added.; I41-01 29305013-67818114 Mercury needs to be added.</t>
  </si>
  <si>
    <t>XCel Enery French Island burns municipal waste.  The state id number is 632022820. Emissions in 2008 - B20-01 0.21 lb, B21-01 0.269 lb, P30-01 0.01994 lb, P31-01 0.02008 lb</t>
  </si>
  <si>
    <t>B20-01  30848113-67022914 - Mercury number in EIS; B21-01 3084213-67022814 - mercury number in EIS; P30-01 -308413-67023014 mercury number in EIS; P31-01 30848313-67022714 - mercury number in EIS.  No changes need to be made.</t>
  </si>
  <si>
    <t>facility indicated that the Hg came from boiler natural gas 2.6E-4 lbs/MMft3; EPA is not gapfilling nat gas boiler emissions so leave out</t>
  </si>
  <si>
    <t>If EPA wishes can add 0.216 lb Mercury to P51-01 1241313-66532014</t>
  </si>
  <si>
    <t>ISSUE:  no data gotinto the system -- ok Strum entered it and it is there just for CAPS</t>
  </si>
  <si>
    <t>Dave Brown is ok with using TRI for the HAPs</t>
  </si>
  <si>
    <t>Please do not use TRI data.</t>
  </si>
  <si>
    <t xml:space="preserve">The mercury emissions should be (30.6 lbs) are based off of actual stack testing data and account for the “stack emissions” reported in the Annual TRI Report that were emitted from the kiln process.  The Annual TRI report has (&lt;0.5 lbs) has “fugitive emissions” and is based off of calculated estimates from best available data for the rest of the facility, and not of sufficient quality for emissions inventory reporting. </t>
  </si>
  <si>
    <t>I reported the processes, but the facility did not report mercury emissions to the state.  The facility reported CO, NO2, PB, PM10, PT, SO2 and VOC. I contacted the facility and they have now reported mercury emissions for the year 2008.  They reported emissions from Unit 007 (Raw Mill/Kiln) emission unit 2(DC431) of 0.012973 tons of mercury and Unit 014 (Coal Milling) emission unit 2 (DC453) of 0.002278 tons of mercury.  That is a total of 0.01525 tons of mercury.</t>
  </si>
  <si>
    <t>I have revised emissions for Hg in the comment column</t>
  </si>
  <si>
    <t>I have mentioned the Hg emissions to the facility and they have reported emissions using two different factors.  Previously I sent you information they provided on 1991 test results.  TRI sent data to you using 2007 test results, but they sent wrong information.  They used pounds/hr factor and they should have used pounds/ton factor instead.  Three of the kilns emissions go out one stack and the person who reported TRI overestimated the emissions. In the future they will use the proper information to send to us and report TRI.  The emissions for Point 010 (Kiln 1,2,3) emission unit 6 - the emissions should be 0.027378544 lbs for 2008 NEI.  The emissions for Point 013(Preheater &amp; Kiln 4) emission unit 4 - the emissions should be 0.90731 lbs for 2008 NEI.  Total pounds emitted was 0.93469</t>
  </si>
  <si>
    <t>I reported the processes, and the facility has now provided updated mercury emissions to the state.  The mercury emissions are a little bit different, but you should use the emissions that I have wrote in the SLT Comments.</t>
  </si>
  <si>
    <t>sent email asking her to put in the data</t>
  </si>
  <si>
    <t>No emissions</t>
  </si>
  <si>
    <t>State contacted local agency with jurisdiction for this facility.  They don't emit Hg.  Because of federal regs, they have  a permit limit for Hg, but they never emitted it.</t>
  </si>
  <si>
    <t>The 2008 Emission Statement mercury data submitted to EIS has been QA'd/QC'd, the same way we do it for criteria pollutants. It's the same review procedure we used for the SIP inventories. This data has been submitted by the facility to the NJDEP. From 2004 to 2010 this facility has a mercury range of a high of 25.19 lbs. to a low of 5.87 lbs.</t>
  </si>
  <si>
    <t xml:space="preserve">The 2008 Emission Statement mercury data submitted to EIS has been QA'd/QC'd, the same way we do it for criteria pollutants. It's the same review procedure we used for the SIP inventories. This data has been submitted by the facility to the NJDEP. From 2003 to 2010 this facility has a mercury range of a high of 190.2 lbs. to a low of 49.41 lbs. </t>
  </si>
  <si>
    <t xml:space="preserve">The 2008 Emission Statement mercury data submitted to EIS has been QA'd/QC'd, the same way we do it for criteria pollutants. It's the same review procedure we used for the SIP inventories.This data has been submitted by the facility to the NJDEP. From 2003 to 2010 this facility has a mercury range of a high of 36.88 lbs. to a low of 0.31 lbs. </t>
  </si>
  <si>
    <t xml:space="preserve">The 2008 Emission Statement mercury data submitted to EIS has been QA'd/QC'd, the same way we do it for criteria pollutants. It's the same review procedure we used for the SIP inventories.This data has been submitted by the facility to the NJDEP. From 2003 to 2010 this facility has a mercury range of a high of 18.35 lbs. to a low of 3.27 lbs </t>
  </si>
  <si>
    <t>The 2008 Emission Statement mercury data submitted to EIS has been QA'd/QC'd, the same way we do it for criteria pollutants. It's the same review procedure we used for the SIP inventories. This data has been submitted by the facility to the NJDEP. From 2003 to 2010 this facility has a mercury range of a high of 1.9 lbs. to a low of 0.7 lbs</t>
  </si>
  <si>
    <t>Facility had significantly reduced production by 2008. They did not submit Hg emissions to N.J. which our enforcement division is currently looking into.</t>
  </si>
  <si>
    <t>AGREE</t>
  </si>
  <si>
    <t>Company use stack test data for EI reporting.  That should be the preferred data.</t>
  </si>
  <si>
    <t>Company has de minimis levels for TRI reporting.  Actual levels may be lower then de minimis but de minimus will be reported to TRI and actual to EI.</t>
  </si>
  <si>
    <t>Not part of TCEQ inventory reporting.  May be a duplicate of EIS facility 5862211.</t>
  </si>
  <si>
    <t>2008TRI-2kilns-WY101&amp;WY102 ; apportion using  state-reported PM10 emissions</t>
  </si>
  <si>
    <t>2008TRI-2kilns-WY101&amp;WY102; apportion using  state-reported PM10 emissions</t>
  </si>
  <si>
    <t xml:space="preserve">An emission factor was caculated by D. McGeen based on the facility's 2005 stack test results and operating data, which provided an estimate of 8.11 lbs Hg/yr based on 50,670 tons of waste during that year. Year 2008 emissions were calculated based on 49,625 tons of waste at 7.94 lbs Hg/yr assuming that operational parameters and waste composition remained the same </t>
  </si>
  <si>
    <t>EU0027 50200101 4.40 lbs Hg,     EU0028 50200101 3.53 lbs Hg</t>
  </si>
  <si>
    <t>Disagree (see comments for basis of estimate)  Rick Dalebout, MIDEQ, daleboutr@michigan.gov</t>
  </si>
  <si>
    <t xml:space="preserve">Mercury emissions for the nation's largest resource recovery facility were computed by individual unit using stack test data of year 2008.  On the basis of stack test data, the combined units emited 17.143 lbs of Hg </t>
  </si>
  <si>
    <t xml:space="preserve">EU0020 50100103 3.449 lbs Hg, EU0021 50100103 5.639 Lb Hg, EU0022 50100103 8.056 Lb Hg  </t>
  </si>
  <si>
    <t>MIDEQ data:  EF calcd by D. McGeen based on 2005 stack test &amp; op data, which provided estimate of 8.11 lbs Hg/yr for 50,670 tons waste during that yr. 2008 calculated based on 49,625 tons waste at 7.94 lbs Hg/yr assuming same op param &amp; waste cmposition</t>
  </si>
  <si>
    <t>28269314</t>
  </si>
  <si>
    <t>28269114</t>
  </si>
  <si>
    <t>MIDEQ data:  Hg emissions for the nations largest resource recovery facility were computed by individual unit using stack test data of year 2008.  On the basis of stack test data, the combined units emited 17.143 lbs of Hg</t>
  </si>
  <si>
    <t>29287314</t>
  </si>
  <si>
    <t>29287614</t>
  </si>
  <si>
    <t>29287514</t>
  </si>
  <si>
    <t>Agreement (see calculation in comment)</t>
  </si>
  <si>
    <t>Rick Dalebout, MIDEQ, daleboutr@michigan.gov.  Emission estimates were rechecked for kiln as follows:   1047898 tons of clinker x 0.000220 lbs of Hg /ton of clinker with ESP control = 230.53 lbs of Hg.   TRI appears to be underestimated when comparisons are made with other cement plants and EPA emission factor for SCC 30500623</t>
  </si>
  <si>
    <t>B3610</t>
  </si>
  <si>
    <t>Disagree, Use SLT Estimates</t>
  </si>
  <si>
    <t>EU0519 10200204 2.368 Lb Hg, EU0520 10200204 1.042 Lb Hg, EU0521 10200204 3.538 Lb Hg, EU0522 10200204 3.798 Lb Hg, EU0523 10200204 6.814 Lb Hg, EU0524 10200204 5.835 Lb Hg, EU0525 10200601 0.018 Lb Hg, EU0526 10200601 0.024 Lb Hg</t>
  </si>
  <si>
    <t>Please use the SLT Hg estmates for emission unit and process of coal fired and natural gas fired boilers (Note by MSTrum:  they are  already in EIS)</t>
  </si>
  <si>
    <t>Rick Dalebout, MIDEQ, daleboutr@michigan.gov:  Chronology of events leading to company source shut down:  http://www.mlive.com/news/muskegon/index.ssf/2008/12/sun_major_piece_of_muskegons_h.html , SARA data http://www.rtknet.org/db/tri/tri.php?dbtype=C&amp;facility_id=49443SLDPW2051S&amp;rsei=y&amp;sortp=D&amp;detail=3&amp;datype=T&amp;reptype=f&amp;database=tri&amp;reporting_year=2008&amp;submit=GO , http://oaspub.epa.gov/enviro/tri_formr_partone.get_thisone?rpt_year=2008&amp;dcn_num=1308206566743&amp;ban_flag=Y</t>
  </si>
  <si>
    <t xml:space="preserve">Rick Dalebout, MIDEQ, daleboutr@michigan.gov:  Severstal estimated their 2005 Basic Oxygen Furnace Hg emissions at 77 lbs per 3034811 ton production.  In 2008, process throughput was reduced to 2082686 tons (69% of year 2005 production level) </t>
  </si>
  <si>
    <t>this is not the correct EIS ID facility name etc.  See state comments.  Madeleine did the merge for this facility into excel so it is ok now.</t>
  </si>
  <si>
    <t>No comments</t>
  </si>
  <si>
    <t>use state data</t>
  </si>
  <si>
    <t>11 lbs</t>
  </si>
  <si>
    <t>Hg not reported in 2008 EI submittal.  Calculated by SLT using AP-42 EF and coal throughput</t>
  </si>
  <si>
    <t>There were no operations in 2008. Production began in 2009. Thermal operations began in 2010. EIS address updated to actual physical location.</t>
  </si>
  <si>
    <t xml:space="preserve">EIS and TRI address updated. </t>
  </si>
  <si>
    <t>11/3 email from Raymond Forde, region 2</t>
  </si>
  <si>
    <r>
      <rPr>
        <strike/>
        <sz val="11"/>
        <color theme="1"/>
        <rFont val="Calibri"/>
        <family val="2"/>
        <scheme val="minor"/>
      </rPr>
      <t>5302711</t>
    </r>
    <r>
      <rPr>
        <sz val="11"/>
        <color theme="1"/>
        <rFont val="Calibri"/>
        <family val="2"/>
        <scheme val="minor"/>
      </rPr>
      <t xml:space="preserve">  7220411   
</t>
    </r>
  </si>
  <si>
    <r>
      <rPr>
        <strike/>
        <sz val="11"/>
        <color theme="1"/>
        <rFont val="Calibri"/>
        <family val="2"/>
        <scheme val="minor"/>
      </rPr>
      <t xml:space="preserve">Hubbard Avenue, Downing Indust </t>
    </r>
    <r>
      <rPr>
        <sz val="11"/>
        <color theme="1"/>
        <rFont val="Calibri"/>
        <family val="2"/>
        <scheme val="minor"/>
      </rPr>
      <t xml:space="preserve"> 500 HUBBARD AVE</t>
    </r>
  </si>
  <si>
    <r>
      <rPr>
        <strike/>
        <sz val="11"/>
        <color theme="1"/>
        <rFont val="Calibri"/>
        <family val="2"/>
        <scheme val="minor"/>
      </rPr>
      <t xml:space="preserve">Pittsfield Landfill </t>
    </r>
    <r>
      <rPr>
        <sz val="11"/>
        <color theme="1"/>
        <rFont val="Calibri"/>
        <family val="2"/>
        <scheme val="minor"/>
      </rPr>
      <t xml:space="preserve"> COVANTA PITTSFIELD LLC   
</t>
    </r>
  </si>
  <si>
    <r>
      <rPr>
        <strike/>
        <sz val="11"/>
        <color theme="1"/>
        <rFont val="Calibri"/>
        <family val="2"/>
        <scheme val="minor"/>
      </rPr>
      <t xml:space="preserve">no SLT, -- no Agency ID.  use EPA rule data </t>
    </r>
    <r>
      <rPr>
        <sz val="11"/>
        <color theme="1"/>
        <rFont val="Calibri"/>
        <family val="2"/>
        <scheme val="minor"/>
      </rPr>
      <t xml:space="preserve">   Can state provide  Hg data for the MWCs.  If not, use EPA rule data</t>
    </r>
  </si>
  <si>
    <t>HWI last operated in February 2006 and was remove from the Title V Permit on March 20, 2007.</t>
  </si>
  <si>
    <t>no</t>
  </si>
  <si>
    <t>The state wants to use the EPA rule data.</t>
  </si>
  <si>
    <t xml:space="preserve">site unit proceeses.  </t>
  </si>
  <si>
    <t>TRI value</t>
  </si>
  <si>
    <t>check to see MWC in EIS</t>
  </si>
  <si>
    <t>check to see MWC in EIS -- CHANGED IN EIS</t>
  </si>
  <si>
    <t>email received Nov 7 from Hibnes, Raymond Nov 7 9:24 am, they are ok with gapfilling</t>
  </si>
  <si>
    <t>NONE-LIST</t>
  </si>
  <si>
    <t>A</t>
  </si>
  <si>
    <t>PPG is complying with the numbers in your EPA Rule data columns, but additional mercury emissions comes from their large coal-fired boilers, so their plantwide totals are correct in the 2008 EIS Version 1.5.</t>
  </si>
  <si>
    <t>Nov 4, azevedo</t>
  </si>
  <si>
    <t>Please use the 133.8 pounds Hg that we sent to EIS</t>
  </si>
  <si>
    <t>per phone call from Kansas Nov 7 (DIDN'T CATCH NAME) KEEP SLT</t>
  </si>
  <si>
    <t xml:space="preserve">The number is not in the EIS, but it would be the number reflected in the TRI.  </t>
  </si>
  <si>
    <t>Pechan Comment</t>
  </si>
  <si>
    <t>Processes Assigned by EPA</t>
  </si>
  <si>
    <t>Processes Assigned by Pechan</t>
  </si>
  <si>
    <t>Emissions</t>
  </si>
  <si>
    <t>X</t>
  </si>
  <si>
    <t xml:space="preserve">Looks like they used different equations to calculate Hg air releases for SARA TRI and failed to update us of the change in the factor for their  annual Emissions Inventory, which resulted in JCDH estimating a higher number in the EIS. I would go with the lower numbers (Reported to EPA in the SARA TRI report) in the future. </t>
  </si>
  <si>
    <t>EPA comment</t>
  </si>
  <si>
    <t>May have to make an EPA dataset EPA_OTHER for this TRI data</t>
  </si>
  <si>
    <t>REVIEWED</t>
  </si>
  <si>
    <t>It appears the HG, mercury, for this HWI does not meet our reporting threshold of 0.0001 tons per year. Overall this HWI has small emissions.  2005 PM, 8.61 tons per year and 2008 PM, 1.45 tons per year.This HWI has controls, filter bag and baghouse system. The permit limits for this HWI for fuel are natural gas and waste organic. The permit limits for this HWI for HG, mercury, are 130 microg/dscm corrected to 7% O2.</t>
  </si>
  <si>
    <t>Instead of using TRI data, the value we would like you to use for the 2008 NEI is 8.2060 lb Hg/year. This value comes from an internal document (attached, p.5 line
270) that used validated 2009 tests to develop emissions numbers. The attached spreadsheet breaks emissions down by
system, if you need that info.</t>
  </si>
  <si>
    <t>Instead of using TRI data, the value we would like you to use for the 2008 NEI is396.6536 lb Hg/year. This value also comes from the attached document (p.7 line 386) and
is based on validated 2009 test data.</t>
  </si>
  <si>
    <t>DSM Pharmaceuticals permanently shutdown (did not operate) their hazardous waste incinerators after CY2007. EIS reflects that these emission units were permanently shutdown so I do not believe that any HG emissions should be reported for this facility from Hazardous Waste incineration.</t>
  </si>
  <si>
    <t>No Mercury reported to SLT.  NATA 2005 was likely based on 2002 TRI.  For all OK Cement facilities there is a large drop in TRI Hg reporting between from around to 2000 to 2005 and from 2006 onwards.</t>
  </si>
  <si>
    <t>Used EPA Reference Method Stack Test factor of 0.000029 lb/ton and updated EIS on 11/4/2011.</t>
  </si>
  <si>
    <t>Yes - Done on 11/4/2011</t>
  </si>
  <si>
    <t>Agree (for now)</t>
  </si>
  <si>
    <t>We are checking into this possible discrepancy.</t>
  </si>
  <si>
    <t>N/A (for now)</t>
  </si>
  <si>
    <t>Agree but see comments</t>
  </si>
  <si>
    <t>Facility only operated one unit (#1) from November 15, 2008 to end of year.  We have now added SLT emissions data and operating information.  Though Hg was not reported to the state the operating information might help with calcuating emissions using EPA rule data.</t>
  </si>
  <si>
    <t>Done on 11-4-2011</t>
  </si>
  <si>
    <t>OKDEQ-9911</t>
  </si>
  <si>
    <t>OKDEQ-49659</t>
  </si>
  <si>
    <t>In prior years, facilities tended to overestimate their emissions that were submitted to the TRI. In 2002 the facility reported 0.1 tons to PA for this source. Also, the drop in reported emissions coincide  with a 42% decrease in throughputs from 2002-2008.</t>
  </si>
  <si>
    <t>No - PA does not revise facility reported data in state system without facility review and confirmation.</t>
  </si>
  <si>
    <t>In prior years, facilities tended to overestimate their emissions that were submitted to the TRI. In 2002 the facility reported 0.1 tons to PA for this source. The drop in reported emissions coincide  with a 10% decrease in throughputs from 2002-2008.</t>
  </si>
  <si>
    <t>Hg emissions assumed to be below reporting threshold.</t>
  </si>
  <si>
    <t>A review of years 2007,2008 and 2009 show a meaningful relationship for throughput amounts and reported Hg emissions.  Year 2007 had similar throughputs and reported Hg emissions as year 2008.</t>
  </si>
  <si>
    <t>In 2008 Kiln 102 processed 453,060 tons of cement and Kiln 101 processed 36,908 tons of cement (8.1% of Kiln 102).  Emissions for Kiln 101 probably calculated right below the reporting threshold.</t>
  </si>
  <si>
    <t>Covanta Plymouth reported 0.1 tons of Hg for 2008. and 0.09 in 2007</t>
  </si>
  <si>
    <t>Source 001</t>
  </si>
  <si>
    <t>These Ids are generated randomly at time of submission.  No reasonable effort will retrieve them.</t>
  </si>
  <si>
    <t>No preference</t>
  </si>
  <si>
    <t>Facility calculates Hg emissions from stack test results.  EPA may use either SLT 2008 data or EPA Rule data.</t>
  </si>
  <si>
    <t>Sources 001, 002 and 003</t>
  </si>
  <si>
    <t>Sources 0002 and 0003</t>
  </si>
  <si>
    <t>Sources 101, 102, 103, 104, 105, and 106</t>
  </si>
  <si>
    <t>no HWI</t>
  </si>
  <si>
    <t>EIS migrated facility.  Not part of TCEQ invenotry reporting, cannot verify facility.</t>
  </si>
  <si>
    <t>HWI did not operate in 2008</t>
  </si>
  <si>
    <t>No HWI in operation</t>
  </si>
  <si>
    <t>EIS migrated facility.  Not part of TCEQ invenotry reporting.</t>
  </si>
  <si>
    <t>EIS migrated facility.  Not part of TCEQ inventory reporting.  May be a duplicate of EIS facility 4778311.</t>
  </si>
  <si>
    <t>No HWI in operation. Incorrect TRI ID.  Correct ID is 77651TXCCHHWY36 but no Hg reported.</t>
  </si>
  <si>
    <t>Active incinerator is abating VOC from barge dock.</t>
  </si>
  <si>
    <t>TRI ID 77506RPRDC1423H.  No TCEQ or TRI reported emissions.</t>
  </si>
  <si>
    <t>EIS migrated facility.  Not part of TCEQ inventory reporting.  May be a duplicate of EIS facility 6445111.</t>
  </si>
  <si>
    <t>EIS migrated facility.  Not part of TCEQ inventory reporting.  May be a duplicate of EIS facility 4945211.</t>
  </si>
  <si>
    <t>Hg emissions were reported from incinerators.  No gap fill needed.</t>
  </si>
  <si>
    <t>No HWI process present.</t>
  </si>
  <si>
    <t>EIS-SLT 2008 Only</t>
  </si>
  <si>
    <t>Hg emissiosn are on HWI process</t>
  </si>
  <si>
    <t>Inciniratos are for VOC control, not HWI.</t>
  </si>
  <si>
    <t>SLT AND TRI</t>
  </si>
  <si>
    <t xml:space="preserve">Facility had one permitted incinerator N001,  The incinerator was shutdown 1/1/2007.  Recommend the facility to be removed from the list. </t>
  </si>
  <si>
    <t>Facility has one permitted unit N002 that is a significant source of emissions.  Facility did not report Mercury emissions.  Use the lowest Mercury number either from  2005 NATA or 2008 TRI.</t>
  </si>
  <si>
    <t>Nevada Dataset</t>
  </si>
  <si>
    <t xml:space="preserve"> LA will not be reviewing this package (no resources)-- Jackie Heber, LADEQ</t>
  </si>
  <si>
    <t xml:space="preserve">state requested EPA replace their MWC data with EPA rule data (2008 compliance data from OAQPS/SPPD) </t>
  </si>
  <si>
    <t>EPA Rule Data</t>
  </si>
  <si>
    <t xml:space="preserve">State requested EPA replace their MWC data with facility total of 9.24 lbs (up from 7.24). This value was confirmed by source test data as supplied by DEQ regional permit writers.  Apportioned to MWC processes based on rule data Hg </t>
  </si>
  <si>
    <t xml:space="preserve">Our permitting staff confirmed that the Echo Bay K-2 mine was closed in 2008.   When they were operating, they had no Hg emissions since the ore did not contain Hg. </t>
  </si>
  <si>
    <t>Gapfill</t>
  </si>
  <si>
    <t>Done.</t>
  </si>
  <si>
    <t>x</t>
  </si>
  <si>
    <t>61705914</t>
  </si>
  <si>
    <t>61706014</t>
  </si>
  <si>
    <t>61706214</t>
  </si>
  <si>
    <t>61706314</t>
  </si>
  <si>
    <t>88833114</t>
  </si>
  <si>
    <t>88833314</t>
  </si>
  <si>
    <t>88833414</t>
  </si>
  <si>
    <t>2008TRI. Assigned to the only available processID.</t>
  </si>
  <si>
    <t>EPA process
(EIS ID)</t>
  </si>
  <si>
    <t>Done. 
Additional note: M. Strum sent email to MTDEQ on 11/15/2011 asking whether they agree with using the 0.1 lbs of Hg from 2008 TRI. Will update if necessary.</t>
  </si>
  <si>
    <t>EPA process 
(EIS ID)</t>
  </si>
  <si>
    <t>Done. 
Additional note: the Hg emissions may be associated with boilers.</t>
  </si>
  <si>
    <t>27144314</t>
  </si>
  <si>
    <t>27144414</t>
  </si>
  <si>
    <t>27144814</t>
  </si>
  <si>
    <t>27145114</t>
  </si>
  <si>
    <t>27145614</t>
  </si>
  <si>
    <t>27145914</t>
  </si>
  <si>
    <t>27146014</t>
  </si>
  <si>
    <t>27146114</t>
  </si>
  <si>
    <t>27146414</t>
  </si>
  <si>
    <t>27146814</t>
  </si>
  <si>
    <t>27147014</t>
  </si>
  <si>
    <t>27147414</t>
  </si>
  <si>
    <t>27147514</t>
  </si>
  <si>
    <t>27147614</t>
  </si>
  <si>
    <t>27147914</t>
  </si>
  <si>
    <t>27152214</t>
  </si>
  <si>
    <t>27845214</t>
  </si>
  <si>
    <t>27846114</t>
  </si>
  <si>
    <t>27848514</t>
  </si>
  <si>
    <t>103015214</t>
  </si>
  <si>
    <t>29003414</t>
  </si>
  <si>
    <t>29003814</t>
  </si>
  <si>
    <t>29009514</t>
  </si>
  <si>
    <t>102485814</t>
  </si>
  <si>
    <t>102487014</t>
  </si>
  <si>
    <t>102487114</t>
  </si>
  <si>
    <t>102487814</t>
  </si>
  <si>
    <t>102491714</t>
  </si>
  <si>
    <t>102492914</t>
  </si>
  <si>
    <t>102493014</t>
  </si>
  <si>
    <t>102493114</t>
  </si>
  <si>
    <t>102493214</t>
  </si>
  <si>
    <t>102493814</t>
  </si>
  <si>
    <t>102495714</t>
  </si>
  <si>
    <t>102495914</t>
  </si>
  <si>
    <t>102496114</t>
  </si>
  <si>
    <t>102496714</t>
  </si>
  <si>
    <t>102496814</t>
  </si>
  <si>
    <t>102496914</t>
  </si>
  <si>
    <t>102497014</t>
  </si>
  <si>
    <t>48536314</t>
  </si>
  <si>
    <t>48536414</t>
  </si>
  <si>
    <t>48536514</t>
  </si>
  <si>
    <t>48536614</t>
  </si>
  <si>
    <t>48536714</t>
  </si>
  <si>
    <t>103276514</t>
  </si>
  <si>
    <t>103276614</t>
  </si>
  <si>
    <t>103277314</t>
  </si>
  <si>
    <t>103279014</t>
  </si>
  <si>
    <t>103279114</t>
  </si>
  <si>
    <t>103279614</t>
  </si>
  <si>
    <t>103279814</t>
  </si>
  <si>
    <t>103279914</t>
  </si>
  <si>
    <t>103280014</t>
  </si>
  <si>
    <t>103281014</t>
  </si>
  <si>
    <t>Comment from EPA (M. Strum):   not worth sending email to NDDOH for this and the one high risk facility that NDDOH already helped out on.</t>
  </si>
  <si>
    <t>89288814</t>
  </si>
  <si>
    <t>15639414</t>
  </si>
  <si>
    <t>15639314</t>
  </si>
  <si>
    <t>15639214</t>
  </si>
  <si>
    <t>15639114</t>
  </si>
  <si>
    <t>15639014</t>
  </si>
  <si>
    <t>15638914</t>
  </si>
  <si>
    <t>16452114</t>
  </si>
  <si>
    <t>16452414</t>
  </si>
  <si>
    <t>16452314</t>
  </si>
  <si>
    <t>16452214</t>
  </si>
  <si>
    <t>TBC.
M. Strum sent email  to PAMS on 11/15/2011 asking whether there is still as operating HWI at this facility.</t>
  </si>
  <si>
    <t>No PM emissions in 2008RAS or in 2008TRI. Other CAPs reported in 2008RAS and HAPs in 2008TRI.</t>
  </si>
  <si>
    <t>99417414</t>
  </si>
  <si>
    <t>99420314</t>
  </si>
  <si>
    <t>99421014</t>
  </si>
  <si>
    <t>99421214</t>
  </si>
  <si>
    <t>99423714</t>
  </si>
  <si>
    <t>State provided total Hg emissions. Assigned to the only available PM10 process within the prioritized SCC (50300501) in 2008RAS.</t>
  </si>
  <si>
    <t>99441014</t>
  </si>
  <si>
    <t>99441214</t>
  </si>
  <si>
    <t>99441614</t>
  </si>
  <si>
    <t>3915514</t>
  </si>
  <si>
    <t>3916714</t>
  </si>
  <si>
    <t>3916814</t>
  </si>
  <si>
    <t>3916914</t>
  </si>
  <si>
    <t>99808814</t>
  </si>
  <si>
    <t>99808914</t>
  </si>
  <si>
    <t>99809014</t>
  </si>
  <si>
    <t>99809314</t>
  </si>
  <si>
    <t>23342314</t>
  </si>
  <si>
    <t>2005NATA. Assigned to the only existing processID with an operating status still "operating".</t>
  </si>
  <si>
    <t>2005NATA. Assigned to the only existing processID within the prioritized SCC (50300501). This is the process recommended by the State (unit N002)</t>
  </si>
  <si>
    <t>2008TRI. Assigned to the only existing processID within the prioritized SCC (50300503).</t>
  </si>
  <si>
    <t>76759314</t>
  </si>
  <si>
    <t>76759714</t>
  </si>
  <si>
    <t>76760114</t>
  </si>
  <si>
    <t>76762114</t>
  </si>
  <si>
    <t>76762614</t>
  </si>
  <si>
    <t>97656614</t>
  </si>
  <si>
    <t>97656714</t>
  </si>
  <si>
    <t>97656914</t>
  </si>
  <si>
    <t>122152714</t>
  </si>
  <si>
    <t>104613314</t>
  </si>
  <si>
    <t>104613414</t>
  </si>
  <si>
    <t>104613514</t>
  </si>
  <si>
    <t>104613714</t>
  </si>
  <si>
    <t>104613814</t>
  </si>
  <si>
    <t>104613914</t>
  </si>
  <si>
    <t>104614014</t>
  </si>
  <si>
    <t>104614114</t>
  </si>
  <si>
    <t>104614214</t>
  </si>
  <si>
    <t>104622514</t>
  </si>
  <si>
    <t>104622814</t>
  </si>
  <si>
    <t>104624214</t>
  </si>
  <si>
    <t>104624714</t>
  </si>
  <si>
    <t>104626514</t>
  </si>
  <si>
    <t>104634014</t>
  </si>
  <si>
    <t>104634514</t>
  </si>
  <si>
    <t>104642914</t>
  </si>
  <si>
    <t>104643014</t>
  </si>
  <si>
    <t>104644214</t>
  </si>
  <si>
    <t>104653714</t>
  </si>
  <si>
    <t>104653814</t>
  </si>
  <si>
    <t>104654514</t>
  </si>
  <si>
    <t>104660214</t>
  </si>
  <si>
    <t>104660314</t>
  </si>
  <si>
    <t>104660514</t>
  </si>
  <si>
    <t>104679014</t>
  </si>
  <si>
    <t>104679114</t>
  </si>
  <si>
    <t>104679214</t>
  </si>
  <si>
    <t>104680814</t>
  </si>
  <si>
    <t>104685214</t>
  </si>
  <si>
    <t>Done.
Additional note: PA will use in addition  to the 2008TRI the HAP augmented value for the oil units, which is 7.60E-09  lbs.</t>
  </si>
  <si>
    <t>99405714</t>
  </si>
  <si>
    <t>99406114</t>
  </si>
  <si>
    <t>99406314</t>
  </si>
  <si>
    <t>99406514</t>
  </si>
  <si>
    <t>99407014</t>
  </si>
  <si>
    <t>99407514</t>
  </si>
  <si>
    <t>99407614</t>
  </si>
  <si>
    <t>101011014</t>
  </si>
  <si>
    <t>101011114</t>
  </si>
  <si>
    <t>101014514</t>
  </si>
  <si>
    <t>2008TRI. Assigned to the same process that was selected by the State to report Mercury in 2008 RAS (only 1 process).</t>
  </si>
  <si>
    <t>86771214</t>
  </si>
  <si>
    <t>86758214</t>
  </si>
  <si>
    <t>86758514</t>
  </si>
  <si>
    <t>86759514</t>
  </si>
  <si>
    <t>86759914</t>
  </si>
  <si>
    <t>2008TRI - nearly all TRI emissions reported as stack emissions, process chosen is for stack</t>
  </si>
  <si>
    <t>Done. 
Additional note: EIS to TRI ID match corrected in master xwalk.</t>
  </si>
  <si>
    <t>Done.
Additional note: confirmed that TRI to EIS ID match is correct in master xwalk.</t>
  </si>
  <si>
    <t>Done. 
Additional note: assumed none based on Hg emissions being below reporting threshold of 0.0001 tons</t>
  </si>
  <si>
    <t>2.96 lbs vs 3.98  for 2008, 1.62 lbs for 2009</t>
  </si>
  <si>
    <t>2008TRI - Idaho recommended process that emits Hg</t>
  </si>
  <si>
    <t>2008TRI:  apportioned to processes based on coke oven emissions (sum of 141 and 142) apportionment</t>
  </si>
  <si>
    <t>2008TRI Apportioned based on PM10-FIL</t>
  </si>
  <si>
    <t>2008TRI assigned to processes based on PM10-fil, but not assigned to processes with less than 0.1% of total PM10-fil; there is no HWI process with 2008 emissions</t>
  </si>
  <si>
    <t>2008TRI assigned to processes based on PM10-fil, but not assigned to processes with less than 0.1% of total PM10-fil</t>
  </si>
  <si>
    <t>The units didn’t operate during 2008.  Actually, both units are shutdown.   Notes from mstrum - email from Raymond Forde, Reg 2, to Strum 11/03/2011 10:25 AM</t>
  </si>
  <si>
    <r>
      <t xml:space="preserve">8481811 </t>
    </r>
    <r>
      <rPr>
        <sz val="10"/>
        <rFont val="Calibri"/>
        <family val="2"/>
        <scheme val="minor"/>
      </rPr>
      <t xml:space="preserve"> 8125311 </t>
    </r>
    <r>
      <rPr>
        <strike/>
        <sz val="10"/>
        <rFont val="Calibri"/>
        <family val="2"/>
        <scheme val="minor"/>
      </rPr>
      <t xml:space="preserve">  
</t>
    </r>
  </si>
  <si>
    <r>
      <t xml:space="preserve">Hazardous Waste Incineration    </t>
    </r>
    <r>
      <rPr>
        <sz val="10"/>
        <rFont val="Calibri"/>
        <family val="2"/>
        <scheme val="minor"/>
      </rPr>
      <t>Pharmaceutical Manufacturing Coal Combustion</t>
    </r>
  </si>
  <si>
    <r>
      <rPr>
        <strike/>
        <sz val="10"/>
        <rFont val="Calibri"/>
        <family val="2"/>
        <scheme val="minor"/>
      </rPr>
      <t xml:space="preserve">Upjohn Co  </t>
    </r>
    <r>
      <rPr>
        <sz val="10"/>
        <rFont val="Calibri"/>
        <family val="2"/>
        <scheme val="minor"/>
      </rPr>
      <t xml:space="preserve">  Pharmacia (Upjohn Co)</t>
    </r>
  </si>
  <si>
    <r>
      <rPr>
        <strike/>
        <sz val="10"/>
        <rFont val="Calibri"/>
        <family val="2"/>
        <scheme val="minor"/>
      </rPr>
      <t xml:space="preserve">7171 Portage Rd. </t>
    </r>
    <r>
      <rPr>
        <sz val="10"/>
        <rFont val="Calibri"/>
        <family val="2"/>
        <scheme val="minor"/>
      </rPr>
      <t xml:space="preserve"> 7000Portage Rd.</t>
    </r>
  </si>
  <si>
    <t>Done. Nevada Dataset.
Most recent comment from Adele Malone's 11/07/2011 email reads: For Antler Peak Gold, Inc., we are good with your using 0.2838 lbs Hg/year. This is no change from what you’ve proposed,
however, the emissions are from lab equipment, not a kiln.</t>
  </si>
  <si>
    <t>Done. Nevada Dataset.</t>
  </si>
  <si>
    <t xml:space="preserve">Disagree, SLT+TRI will over-report.  </t>
  </si>
  <si>
    <t>Facility total should be 25.79 lbs.</t>
  </si>
  <si>
    <t>If EPA will open this facility, I will enter Hg data for the kilns, grinding and other emission unit.</t>
  </si>
  <si>
    <t>NC provided process-level Hg emissions based on CY2008 reporting</t>
  </si>
  <si>
    <t>Mn provided total emissions. Assigned to processIDs based on  state-reported emissions of PM10 (processes with emissions &gt;=1% of total PM10).</t>
  </si>
  <si>
    <t xml:space="preserve">Mn provided total Hg emissions. Assigned to processess based on PM10 emissions (when &gt;=1% of total PM10). This facility is both a high risk  and Hg  facility but high risk surrogate was VOC. This Hg gapfill approach independent of high risk. </t>
  </si>
  <si>
    <t>2008TRI. Assigned to processes based on PM10, only for processs with SCC =30100306 (chem. Mfg, Ammonia Production)</t>
  </si>
  <si>
    <t>2008TRI. Assigned to processes based on PM10 (when emissions &gt;=1% total PM10).</t>
  </si>
  <si>
    <t>Metro Public Health of Nashville/Davidson Cty provided total emissions. Assigned to processes based on 2008RAS PM10 emissions (coal processes only, per State).</t>
  </si>
  <si>
    <t xml:space="preserve">2008TRI. Assigned to processes based on emissions of PM10 (when emissions &gt;=1% total PM10). </t>
  </si>
  <si>
    <t>LA will not be reviewing this package (no resources) -- Jackie Heber, LADEQ.</t>
  </si>
  <si>
    <t>No, but Madeleine needs to check to see if emissions have been updated. YES 8.49 lbs</t>
  </si>
  <si>
    <t>2008TRI. Assigned to coal fired boiler.</t>
  </si>
  <si>
    <t>2008TRI. Assigned to only available  process for which CT reported 2008 emissions.</t>
  </si>
  <si>
    <t>2008TRI. Assigned equally to historical processes (no 2008  Agency-reported emissions). Only selected boiler processes (other processes were "soap" related.</t>
  </si>
  <si>
    <t>Facility reported 278.19 pounds facility total for CY2008</t>
  </si>
  <si>
    <t xml:space="preserve">13 processes contribute to this HG total. </t>
  </si>
  <si>
    <t>If EPA will open this facility, I will enter Hg data for the 13 contributing processes.</t>
  </si>
  <si>
    <t>LA will not be reviewing this package (no resources) -- Jackie Heber, LADEQ</t>
  </si>
  <si>
    <t>2008TRI. Assigned to processes based on emissions stack/fugitive TRI breakout</t>
  </si>
  <si>
    <t xml:space="preserve">2005NATA.  Assigned to the one process with SCC= SCC 30199998, miscellaneous chemical process emitting PM10-FIL </t>
  </si>
  <si>
    <t>2005NATA. Assigned process with SCC=10201302 (waste oil combustion)</t>
  </si>
  <si>
    <t>2005NATA. Assigned processes based on state-reported emissions of PM10 (for processes with PM10 emissions &gt;=1% of total PM10).</t>
  </si>
  <si>
    <t>2005NATA. Assigned processes based on state-reported emissions of PM10 (for processes with PM10 emissions &gt;=1% of total PM10 and within the prioritized SCCs 50300503, 50300504, 50300505).</t>
  </si>
  <si>
    <t>no haz waste processes to assign emis to -- PM is zero.  Not sure if there are Hg emissions</t>
  </si>
  <si>
    <t xml:space="preserve">2008TRI. Choose sludge incineration per INDEM comments.  </t>
  </si>
  <si>
    <t>2005NATA. Assigned processes based on 2008 state-reported emissions of PM10 (for processes with PM10 emissions &gt;=1% of total PM10). Only 1 process with emissions &gt;1% of total.</t>
  </si>
  <si>
    <t>2005NATA. Process selected based on SCC (50300501)--haz waste incineration</t>
  </si>
  <si>
    <t>No--Note from Mstrum-- SLT submitted these emissions</t>
  </si>
  <si>
    <t>State provided total Hg emissions. Process selected based on SCC--50300502 (haz waste)</t>
  </si>
  <si>
    <t xml:space="preserve">from M. Strum:  after discussing the Hg with Alfred A. on 11/23/2011 we determined that the SLT nat gas Hg was put at the wrong unit and we moved it.  He confirmed that boilers 42 and 51 (residue) are in fact haz waste  incineration and he agreed to assign the NATA2005 emissions value to them based on PM10.  The HWI NATA value is based on using scc 50300501 Hg emissions from the facility </t>
  </si>
  <si>
    <t>2005NATA  HWI Hg emissions; assigned to the 2 boilers burning haz waste as advised by WV and allocated using PM10</t>
  </si>
  <si>
    <t>EIS migrated facility.  Not part of TCEQ inventory reporting.  May be a duplicate of EIS facility 6444911.  NOTE FROM MSTRUM 6444911 has Hg emissions.</t>
  </si>
  <si>
    <t>Madeleine mereged this into the TCEQ recommended facility</t>
  </si>
  <si>
    <t xml:space="preserve">2008TRI. Assigned processes based on state-reported emissions of PM10 (for processes with PM10 emissions &gt;=1% of total PM10). </t>
  </si>
  <si>
    <t xml:space="preserve">2008TRI. Assigned processes based on state-reported emis of PM10 (for processes with PM10 emis &gt;=1% of total PM10 and within the prioritized SCC 30100503). </t>
  </si>
  <si>
    <t>2008TRI. Assigned to processes based on 2008 state-reported emissions of PM10 (when emissions &gt;=1% total PM10). LA will not be reviewing this package (no resources) -- Jackie Heber, LADEQ.</t>
  </si>
  <si>
    <t xml:space="preserve">2008TRI. Assigned to process with SCC =50200102 (haz waste SCC) based on 2008 state reported emissions of VOC. </t>
  </si>
  <si>
    <t xml:space="preserve">2008TRI. Assigned to process with SCC =50200102 (haz waste SCC)based on 2008 state reported emissions of VOC. </t>
  </si>
  <si>
    <t>2008TRI. Assigned to the only PM10 processID within the prioritized SCC for haz waste incineration (50300501).</t>
  </si>
  <si>
    <t xml:space="preserve">2008TRI. Assigned to the one process within the prioritized SCC (50300501) for PM10 emissions. This facility is both a high risk  and Hg  facility but high risk surrogate was VOC. This Hg gapfill approach is independent of high risk. </t>
  </si>
  <si>
    <t>2008TRI. Assigned to basic oxygen furnace processes SCC=30300914 based on 2008 state-reported emissions of PM10</t>
  </si>
  <si>
    <t>2008TRI. Assigned to processes based on state-reported coke oven emissions (pollutant code 141)</t>
  </si>
  <si>
    <t>2008TRI. Assigned processes based on 2008 state reported emis of PM10 Filterable (processes with PM10 emissions &gt;=1% of total PM10 emissions).</t>
  </si>
  <si>
    <t>2008TRI. Assigned processes based on coke oven emissions (poll codes 141 and 142)
Processes /emissions  are TRI only. EPA  indicates that " In addition to  SLT reported Hg value for combustion, EPA will use TRI 2008 Hg value."</t>
  </si>
  <si>
    <t>2008TRI. Assigned processes based on 2008 state-reported emissions of PM10 Filterable (processes with PM10 emissions &gt;=1% of total PM10 emissions) for the following SCCs:  10200202, 10200704, 10200707, 30300913</t>
  </si>
  <si>
    <t>2008TRI.  Assigned to processess based on 2008 state-reported PM10 emissions (only assigned to processes responsible for at least 1% of emissions) for SCCs=10200704,30300915,912,999,904,933,916. This facility is both a high risk  and mercury facility: Hg assigned to same processes as high risk.</t>
  </si>
  <si>
    <t>2008TRI. Assigned  to basic oxygen furnace process per MIDEQ comments:  chose process with highest manganese emissions (SCC 30300913)</t>
  </si>
  <si>
    <t>2008TRI. Assigned processes based on 2008 state reported emis of PM10 Fil (processes withing prioritized SCCs and with PM10 emis &gt;=1% of total PM10 emissions). SCCs: 30400301, 30400310, 30400320, 30400340, 30400398, 30400399.</t>
  </si>
  <si>
    <t>Wisconsin provided Hg in RAS</t>
  </si>
  <si>
    <t xml:space="preserve">2008TRI.  Assigned to processess based on 2008 state-reprtd PM10 (emis &gt;=1% of total PM10) excluding onsite vehicle travel processes.Facility is both  high risk  and Hg but no gapfill was done for high risk (State reported high risk HAP). </t>
  </si>
  <si>
    <t>2008TRI. Assigned to fugitive TRI  process with SCC=30301301 -- changed by M. Strum on 11/23/2011).</t>
  </si>
  <si>
    <t>2008TRI. Assigned to the process with SCC 30301301 and nonzero PM10 emissions</t>
  </si>
  <si>
    <t>2008TRI. Assigned to processes based on state reported PM10 emissions.</t>
  </si>
  <si>
    <t>Flag</t>
  </si>
  <si>
    <t>Gold_Mines</t>
  </si>
  <si>
    <t>Hg_Other</t>
  </si>
  <si>
    <t>EISFIPS</t>
  </si>
  <si>
    <t>EISFacilityID</t>
  </si>
  <si>
    <t>TRIFacilityID</t>
  </si>
  <si>
    <t>EISProcessID</t>
  </si>
  <si>
    <t>Comment_For_EIS</t>
  </si>
  <si>
    <t>MethodCalcCode</t>
  </si>
  <si>
    <t>2008TRI. Assigned to processes based on 2008 state-reported PM10 (only assigned to processes &gt;= 1% of emissions) for SCCs=10200704, 30300915, 912, 999, 904, 933, 916. This facility is both high risk and Hg: Hg assigned to same processes as high risk.</t>
  </si>
  <si>
    <t>8131011</t>
  </si>
  <si>
    <t xml:space="preserve">100586714 </t>
  </si>
  <si>
    <t xml:space="preserve">100586914 </t>
  </si>
  <si>
    <t xml:space="preserve">100587014 </t>
  </si>
  <si>
    <t xml:space="preserve">100587114 </t>
  </si>
  <si>
    <t xml:space="preserve">100587414 </t>
  </si>
  <si>
    <t xml:space="preserve">100588414 </t>
  </si>
  <si>
    <t xml:space="preserve">100588714 </t>
  </si>
  <si>
    <t xml:space="preserve">100588814 </t>
  </si>
  <si>
    <t xml:space="preserve">100588914 </t>
  </si>
  <si>
    <t>30903THNTR1750L</t>
  </si>
  <si>
    <t xml:space="preserve">From Alfred Azevedo, voice mail, 12/9/2011:   Union Carbide (South Charleston) no longer burns haz waste.   They stopped in Spring 2006.  They now ship their waste out of state. </t>
  </si>
  <si>
    <t xml:space="preserve">Hg not reported in 2008 EI submittal.  Calculated by SLT using AP-42 EF and coal throughput.  PER  EMAIL OF 11/04/2011 10:31 AM 
</t>
  </si>
  <si>
    <t>2008TRI. Assigned to carbon regeneration process scc=30501099</t>
  </si>
  <si>
    <t>2008TRI. Assigned to incinerator process (might have been miscoded)</t>
  </si>
  <si>
    <t>redone 12/14/29011 per Joe Mangino recommendations</t>
  </si>
</sst>
</file>

<file path=xl/styles.xml><?xml version="1.0" encoding="utf-8"?>
<styleSheet xmlns="http://schemas.openxmlformats.org/spreadsheetml/2006/main">
  <numFmts count="4">
    <numFmt numFmtId="164" formatCode="0.000"/>
    <numFmt numFmtId="165" formatCode="0.0000"/>
    <numFmt numFmtId="166" formatCode="0.000000"/>
    <numFmt numFmtId="167" formatCode="#,##0.00000"/>
  </numFmts>
  <fonts count="44">
    <font>
      <sz val="11"/>
      <color theme="1"/>
      <name val="Calibri"/>
      <family val="2"/>
      <scheme val="minor"/>
    </font>
    <font>
      <sz val="11"/>
      <color theme="1"/>
      <name val="Arial Narrow"/>
      <family val="2"/>
    </font>
    <font>
      <sz val="11"/>
      <color indexed="8"/>
      <name val="Calibri"/>
      <family val="2"/>
    </font>
    <font>
      <sz val="10"/>
      <color indexed="8"/>
      <name val="Arial"/>
      <family val="2"/>
    </font>
    <font>
      <sz val="10"/>
      <color theme="1"/>
      <name val="Calibri"/>
      <family val="2"/>
      <scheme val="minor"/>
    </font>
    <font>
      <sz val="11"/>
      <color indexed="8"/>
      <name val="Calibri"/>
      <family val="2"/>
      <scheme val="minor"/>
    </font>
    <font>
      <sz val="11"/>
      <color rgb="FF000000"/>
      <name val="Calibri"/>
      <family val="2"/>
      <scheme val="minor"/>
    </font>
    <font>
      <sz val="11"/>
      <color theme="1"/>
      <name val="Calibri"/>
      <family val="2"/>
      <scheme val="minor"/>
    </font>
    <font>
      <sz val="11"/>
      <color theme="1"/>
      <name val="Arial Narrow"/>
      <family val="2"/>
    </font>
    <font>
      <b/>
      <sz val="11"/>
      <color theme="1"/>
      <name val="Calibri"/>
      <family val="2"/>
      <scheme val="minor"/>
    </font>
    <font>
      <b/>
      <sz val="11"/>
      <color indexed="8"/>
      <name val="Calibri"/>
      <family val="2"/>
      <scheme val="minor"/>
    </font>
    <font>
      <b/>
      <sz val="11"/>
      <color indexed="8"/>
      <name val="Calibri"/>
      <family val="2"/>
    </font>
    <font>
      <sz val="10"/>
      <name val="Calibri"/>
      <family val="2"/>
      <scheme val="minor"/>
    </font>
    <font>
      <u/>
      <sz val="8.6"/>
      <color theme="10"/>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FF0000"/>
      <name val="Calibri"/>
      <family val="2"/>
    </font>
    <font>
      <sz val="10"/>
      <color rgb="FF000000"/>
      <name val="Courier"/>
      <family val="3"/>
    </font>
    <font>
      <b/>
      <sz val="11"/>
      <name val="Calibri"/>
      <family val="2"/>
    </font>
    <font>
      <b/>
      <sz val="11"/>
      <color indexed="12"/>
      <name val="Calibri"/>
      <family val="2"/>
    </font>
    <font>
      <sz val="12"/>
      <color theme="1"/>
      <name val="Times New Roman"/>
      <family val="1"/>
    </font>
    <font>
      <strike/>
      <sz val="11"/>
      <color theme="1"/>
      <name val="Calibri"/>
      <family val="2"/>
      <scheme val="minor"/>
    </font>
    <font>
      <sz val="11"/>
      <color indexed="8"/>
      <name val="Arial Narrow"/>
      <family val="2"/>
    </font>
    <font>
      <sz val="10"/>
      <name val="Arial"/>
      <family val="2"/>
    </font>
    <font>
      <sz val="10"/>
      <color theme="1"/>
      <name val="Arial"/>
      <family val="2"/>
    </font>
    <font>
      <b/>
      <sz val="10"/>
      <color theme="1"/>
      <name val="Calibri"/>
      <family val="2"/>
      <scheme val="minor"/>
    </font>
    <font>
      <b/>
      <sz val="10"/>
      <color indexed="8"/>
      <name val="Calibri"/>
      <family val="2"/>
      <scheme val="minor"/>
    </font>
    <font>
      <sz val="10"/>
      <color indexed="8"/>
      <name val="Calibri"/>
      <family val="2"/>
      <scheme val="minor"/>
    </font>
    <font>
      <sz val="10"/>
      <color rgb="FF151515"/>
      <name val="Calibri"/>
      <family val="2"/>
      <scheme val="minor"/>
    </font>
    <font>
      <b/>
      <sz val="10"/>
      <name val="Calibri"/>
      <family val="2"/>
      <scheme val="minor"/>
    </font>
    <font>
      <strike/>
      <sz val="10"/>
      <name val="Calibri"/>
      <family val="2"/>
      <scheme val="minor"/>
    </font>
  </fonts>
  <fills count="46">
    <fill>
      <patternFill patternType="none"/>
    </fill>
    <fill>
      <patternFill patternType="gray125"/>
    </fill>
    <fill>
      <patternFill patternType="solid">
        <fgColor theme="5" tint="0.59999389629810485"/>
        <bgColor indexed="0"/>
      </patternFill>
    </fill>
    <fill>
      <patternFill patternType="solid">
        <fgColor rgb="FFFFFF00"/>
        <bgColor indexed="0"/>
      </patternFill>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0.14999847407452621"/>
        <bgColor indexed="0"/>
      </patternFill>
    </fill>
    <fill>
      <patternFill patternType="solid">
        <fgColor theme="0" tint="-0.249977111117893"/>
        <bgColor indexed="64"/>
      </patternFill>
    </fill>
    <fill>
      <patternFill patternType="solid">
        <fgColor theme="0" tint="-0.249977111117893"/>
        <bgColor indexed="0"/>
      </patternFill>
    </fill>
    <fill>
      <patternFill patternType="solid">
        <fgColor theme="6"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13"/>
        <bgColor indexed="64"/>
      </patternFill>
    </fill>
    <fill>
      <patternFill patternType="solid">
        <fgColor indexed="42"/>
        <bgColor indexed="64"/>
      </patternFill>
    </fill>
    <fill>
      <patternFill patternType="solid">
        <fgColor rgb="FFFFC000"/>
        <bgColor indexed="64"/>
      </patternFill>
    </fill>
    <fill>
      <patternFill patternType="solid">
        <fgColor theme="9" tint="0.39997558519241921"/>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22"/>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52">
    <xf numFmtId="0" fontId="0" fillId="0" borderId="0"/>
    <xf numFmtId="0" fontId="3" fillId="0" borderId="0"/>
    <xf numFmtId="0" fontId="8" fillId="0" borderId="0"/>
    <xf numFmtId="9" fontId="8" fillId="0" borderId="0" applyFont="0" applyFill="0" applyBorder="0" applyAlignment="0" applyProtection="0"/>
    <xf numFmtId="0" fontId="3" fillId="0" borderId="0"/>
    <xf numFmtId="0" fontId="7" fillId="0" borderId="0"/>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0" fontId="15" fillId="0" borderId="7" applyNumberFormat="0" applyFill="0" applyAlignment="0" applyProtection="0"/>
    <xf numFmtId="0" fontId="16" fillId="0" borderId="8" applyNumberFormat="0" applyFill="0" applyAlignment="0" applyProtection="0"/>
    <xf numFmtId="0" fontId="17" fillId="0" borderId="9" applyNumberFormat="0" applyFill="0" applyAlignment="0" applyProtection="0"/>
    <xf numFmtId="0" fontId="17" fillId="0" borderId="0" applyNumberFormat="0" applyFill="0" applyBorder="0" applyAlignment="0" applyProtection="0"/>
    <xf numFmtId="0" fontId="18" fillId="11" borderId="0" applyNumberFormat="0" applyBorder="0" applyAlignment="0" applyProtection="0"/>
    <xf numFmtId="0" fontId="19" fillId="12" borderId="0" applyNumberFormat="0" applyBorder="0" applyAlignment="0" applyProtection="0"/>
    <xf numFmtId="0" fontId="20" fillId="13" borderId="0" applyNumberFormat="0" applyBorder="0" applyAlignment="0" applyProtection="0"/>
    <xf numFmtId="0" fontId="21" fillId="14" borderId="10" applyNumberFormat="0" applyAlignment="0" applyProtection="0"/>
    <xf numFmtId="0" fontId="22" fillId="15" borderId="11" applyNumberFormat="0" applyAlignment="0" applyProtection="0"/>
    <xf numFmtId="0" fontId="23" fillId="15" borderId="10" applyNumberFormat="0" applyAlignment="0" applyProtection="0"/>
    <xf numFmtId="0" fontId="24" fillId="0" borderId="12" applyNumberFormat="0" applyFill="0" applyAlignment="0" applyProtection="0"/>
    <xf numFmtId="0" fontId="25" fillId="16" borderId="13" applyNumberFormat="0" applyAlignment="0" applyProtection="0"/>
    <xf numFmtId="0" fontId="26" fillId="0" borderId="0" applyNumberFormat="0" applyFill="0" applyBorder="0" applyAlignment="0" applyProtection="0"/>
    <xf numFmtId="0" fontId="7" fillId="17" borderId="14" applyNumberFormat="0" applyFont="0" applyAlignment="0" applyProtection="0"/>
    <xf numFmtId="0" fontId="27" fillId="0" borderId="0" applyNumberFormat="0" applyFill="0" applyBorder="0" applyAlignment="0" applyProtection="0"/>
    <xf numFmtId="0" fontId="9" fillId="0" borderId="15" applyNumberFormat="0" applyFill="0" applyAlignment="0" applyProtection="0"/>
    <xf numFmtId="0" fontId="28"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28" fillId="37" borderId="0" applyNumberFormat="0" applyBorder="0" applyAlignment="0" applyProtection="0"/>
    <xf numFmtId="0" fontId="28"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28" fillId="41" borderId="0" applyNumberFormat="0" applyBorder="0" applyAlignment="0" applyProtection="0"/>
    <xf numFmtId="0" fontId="1" fillId="0" borderId="0"/>
    <xf numFmtId="9" fontId="1" fillId="0" borderId="0" applyFont="0" applyFill="0" applyBorder="0" applyAlignment="0" applyProtection="0"/>
    <xf numFmtId="9" fontId="35" fillId="0" borderId="0" applyFont="0" applyFill="0" applyBorder="0" applyAlignment="0" applyProtection="0"/>
    <xf numFmtId="0" fontId="36" fillId="0" borderId="0"/>
  </cellStyleXfs>
  <cellXfs count="264">
    <xf numFmtId="0" fontId="0" fillId="0" borderId="0" xfId="0"/>
    <xf numFmtId="0" fontId="2" fillId="0" borderId="2" xfId="1" applyFont="1" applyFill="1" applyBorder="1" applyAlignment="1">
      <alignment horizontal="right" wrapText="1"/>
    </xf>
    <xf numFmtId="0" fontId="2" fillId="0" borderId="2" xfId="1" applyFont="1" applyFill="1" applyBorder="1" applyAlignment="1">
      <alignment wrapText="1"/>
    </xf>
    <xf numFmtId="0" fontId="3" fillId="0" borderId="0" xfId="1"/>
    <xf numFmtId="0" fontId="2" fillId="0" borderId="2" xfId="1" quotePrefix="1" applyFont="1" applyFill="1" applyBorder="1" applyAlignment="1">
      <alignment horizontal="right" wrapText="1"/>
    </xf>
    <xf numFmtId="0" fontId="0" fillId="0" borderId="0" xfId="0" applyFont="1" applyAlignment="1">
      <alignment wrapText="1"/>
    </xf>
    <xf numFmtId="0" fontId="0" fillId="0" borderId="0" xfId="0"/>
    <xf numFmtId="0" fontId="2" fillId="0" borderId="2" xfId="1" applyFont="1" applyFill="1" applyBorder="1" applyAlignment="1">
      <alignment wrapText="1"/>
    </xf>
    <xf numFmtId="0" fontId="4" fillId="0" borderId="0" xfId="0" applyFont="1"/>
    <xf numFmtId="0" fontId="4" fillId="0" borderId="0" xfId="0" applyFont="1" applyAlignment="1">
      <alignment wrapText="1"/>
    </xf>
    <xf numFmtId="0" fontId="4" fillId="0" borderId="0" xfId="0" applyFont="1" applyAlignment="1"/>
    <xf numFmtId="0" fontId="0" fillId="0" borderId="0" xfId="0" applyAlignment="1">
      <alignment wrapText="1"/>
    </xf>
    <xf numFmtId="0" fontId="5" fillId="0" borderId="2" xfId="1" applyFont="1" applyFill="1" applyBorder="1" applyAlignment="1"/>
    <xf numFmtId="0" fontId="5" fillId="0" borderId="2" xfId="1" applyFont="1" applyFill="1" applyBorder="1" applyAlignment="1">
      <alignment wrapText="1"/>
    </xf>
    <xf numFmtId="0" fontId="5" fillId="0" borderId="2" xfId="1" quotePrefix="1" applyFont="1" applyFill="1" applyBorder="1" applyAlignment="1"/>
    <xf numFmtId="0" fontId="5" fillId="0" borderId="2" xfId="1" applyFont="1" applyFill="1" applyBorder="1" applyAlignment="1">
      <alignment horizontal="right"/>
    </xf>
    <xf numFmtId="0" fontId="5" fillId="0" borderId="0" xfId="1" applyFont="1" applyFill="1" applyBorder="1" applyAlignment="1">
      <alignment horizontal="right"/>
    </xf>
    <xf numFmtId="0" fontId="5" fillId="0" borderId="0" xfId="1" applyFont="1" applyFill="1" applyBorder="1" applyAlignment="1"/>
    <xf numFmtId="0" fontId="5" fillId="0" borderId="0" xfId="1" applyFont="1" applyBorder="1" applyAlignment="1"/>
    <xf numFmtId="0" fontId="6" fillId="0" borderId="0" xfId="0" applyFont="1" applyBorder="1" applyAlignment="1">
      <alignment wrapText="1"/>
    </xf>
    <xf numFmtId="0" fontId="0" fillId="0" borderId="0" xfId="0" applyFont="1"/>
    <xf numFmtId="0" fontId="0" fillId="0" borderId="0" xfId="0" applyFont="1" applyFill="1" applyAlignment="1">
      <alignment wrapText="1"/>
    </xf>
    <xf numFmtId="0" fontId="0" fillId="0" borderId="0" xfId="0" applyFont="1" applyAlignment="1"/>
    <xf numFmtId="0" fontId="7" fillId="0" borderId="4" xfId="2" applyFont="1" applyFill="1" applyBorder="1" applyAlignment="1">
      <alignment wrapText="1"/>
    </xf>
    <xf numFmtId="0" fontId="7" fillId="0" borderId="4" xfId="2" quotePrefix="1" applyFont="1" applyFill="1" applyBorder="1" applyAlignment="1">
      <alignment wrapText="1"/>
    </xf>
    <xf numFmtId="0" fontId="0" fillId="0" borderId="4" xfId="0" applyFill="1" applyBorder="1" applyAlignment="1">
      <alignment wrapText="1"/>
    </xf>
    <xf numFmtId="0" fontId="0" fillId="0" borderId="4" xfId="2" applyFont="1" applyFill="1" applyBorder="1" applyAlignment="1">
      <alignment wrapText="1"/>
    </xf>
    <xf numFmtId="0" fontId="7" fillId="0" borderId="0" xfId="0" applyFont="1" applyAlignment="1">
      <alignment wrapText="1"/>
    </xf>
    <xf numFmtId="0" fontId="10" fillId="2" borderId="4" xfId="1" applyFont="1" applyFill="1" applyBorder="1" applyAlignment="1">
      <alignment horizontal="center" wrapText="1"/>
    </xf>
    <xf numFmtId="0" fontId="11" fillId="2" borderId="1" xfId="1" applyFont="1" applyFill="1" applyBorder="1" applyAlignment="1">
      <alignment horizontal="center" wrapText="1"/>
    </xf>
    <xf numFmtId="0" fontId="10" fillId="4" borderId="4" xfId="1" applyFont="1" applyFill="1" applyBorder="1" applyAlignment="1">
      <alignment horizontal="center" wrapText="1"/>
    </xf>
    <xf numFmtId="0" fontId="9" fillId="5" borderId="0" xfId="0" applyFont="1" applyFill="1" applyAlignment="1">
      <alignment wrapText="1"/>
    </xf>
    <xf numFmtId="0" fontId="11" fillId="7" borderId="1" xfId="1" applyFont="1" applyFill="1" applyBorder="1" applyAlignment="1">
      <alignment horizontal="center" wrapText="1"/>
    </xf>
    <xf numFmtId="0" fontId="9" fillId="6" borderId="4" xfId="0" applyFont="1" applyFill="1" applyBorder="1" applyAlignment="1">
      <alignment wrapText="1"/>
    </xf>
    <xf numFmtId="0" fontId="9" fillId="4" borderId="4" xfId="0" applyFont="1" applyFill="1" applyBorder="1" applyAlignment="1">
      <alignment wrapText="1"/>
    </xf>
    <xf numFmtId="0" fontId="9" fillId="8" borderId="4" xfId="2" applyFont="1" applyFill="1" applyBorder="1" applyAlignment="1">
      <alignment wrapText="1"/>
    </xf>
    <xf numFmtId="0" fontId="10" fillId="9" borderId="4" xfId="1" applyFont="1" applyFill="1" applyBorder="1" applyAlignment="1">
      <alignment horizontal="center" wrapText="1"/>
    </xf>
    <xf numFmtId="0" fontId="9" fillId="6" borderId="4" xfId="2" applyFont="1" applyFill="1" applyBorder="1" applyAlignment="1">
      <alignment wrapText="1"/>
    </xf>
    <xf numFmtId="0" fontId="11" fillId="3" borderId="1" xfId="1" applyFont="1" applyFill="1" applyBorder="1" applyAlignment="1">
      <alignment horizontal="center" wrapText="1"/>
    </xf>
    <xf numFmtId="0" fontId="11" fillId="3" borderId="5" xfId="1" applyFont="1" applyFill="1" applyBorder="1" applyAlignment="1">
      <alignment horizontal="center" wrapText="1"/>
    </xf>
    <xf numFmtId="0" fontId="10" fillId="4" borderId="1" xfId="1" applyFont="1" applyFill="1" applyBorder="1" applyAlignment="1">
      <alignment horizontal="center" wrapText="1"/>
    </xf>
    <xf numFmtId="0" fontId="9" fillId="4" borderId="0" xfId="0" applyFont="1" applyFill="1" applyAlignment="1">
      <alignment wrapText="1"/>
    </xf>
    <xf numFmtId="0" fontId="10" fillId="7" borderId="1" xfId="1" applyFont="1" applyFill="1" applyBorder="1" applyAlignment="1">
      <alignment horizontal="center" wrapText="1"/>
    </xf>
    <xf numFmtId="0" fontId="10" fillId="7" borderId="0" xfId="1" applyFont="1" applyFill="1" applyBorder="1" applyAlignment="1">
      <alignment horizontal="center" wrapText="1"/>
    </xf>
    <xf numFmtId="49" fontId="2" fillId="0" borderId="2" xfId="1" applyNumberFormat="1" applyFont="1" applyFill="1" applyBorder="1" applyAlignment="1">
      <alignment wrapText="1"/>
    </xf>
    <xf numFmtId="0" fontId="0" fillId="10" borderId="0" xfId="0" applyFill="1" applyBorder="1" applyAlignment="1">
      <alignment wrapText="1"/>
    </xf>
    <xf numFmtId="0" fontId="0" fillId="6" borderId="0" xfId="0" applyFill="1" applyBorder="1" applyAlignment="1">
      <alignment wrapText="1"/>
    </xf>
    <xf numFmtId="0" fontId="7" fillId="6" borderId="0" xfId="0" applyFont="1" applyFill="1" applyAlignment="1">
      <alignment wrapText="1"/>
    </xf>
    <xf numFmtId="0" fontId="0" fillId="0" borderId="0" xfId="0" quotePrefix="1"/>
    <xf numFmtId="0" fontId="2" fillId="0" borderId="3" xfId="1" applyFont="1" applyFill="1" applyBorder="1" applyAlignment="1">
      <alignment wrapText="1"/>
    </xf>
    <xf numFmtId="14" fontId="0" fillId="0" borderId="0" xfId="0" applyNumberFormat="1"/>
    <xf numFmtId="0" fontId="2" fillId="0" borderId="6" xfId="1" applyFont="1" applyFill="1" applyBorder="1" applyAlignment="1">
      <alignment wrapText="1"/>
    </xf>
    <xf numFmtId="0" fontId="13" fillId="0" borderId="0" xfId="6" applyAlignment="1" applyProtection="1"/>
    <xf numFmtId="0" fontId="0" fillId="0" borderId="0" xfId="0"/>
    <xf numFmtId="0" fontId="29" fillId="0" borderId="2" xfId="1" applyFont="1" applyFill="1" applyBorder="1" applyAlignment="1">
      <alignment wrapText="1"/>
    </xf>
    <xf numFmtId="0" fontId="30" fillId="0" borderId="0" xfId="0" applyFont="1" applyAlignment="1">
      <alignment wrapText="1"/>
    </xf>
    <xf numFmtId="0" fontId="7" fillId="0" borderId="4" xfId="2" applyFont="1" applyFill="1" applyBorder="1" applyAlignment="1">
      <alignment wrapText="1"/>
    </xf>
    <xf numFmtId="0" fontId="0" fillId="0" borderId="4" xfId="0" applyFill="1" applyBorder="1" applyAlignment="1">
      <alignment wrapText="1"/>
    </xf>
    <xf numFmtId="0" fontId="0" fillId="0" borderId="4" xfId="0" applyFill="1" applyBorder="1" applyAlignment="1">
      <alignment wrapText="1"/>
    </xf>
    <xf numFmtId="0" fontId="0" fillId="0" borderId="4" xfId="0" applyFill="1" applyBorder="1" applyAlignment="1">
      <alignment wrapText="1"/>
    </xf>
    <xf numFmtId="0" fontId="0" fillId="0" borderId="4" xfId="0" applyFill="1" applyBorder="1" applyAlignment="1">
      <alignment wrapText="1"/>
    </xf>
    <xf numFmtId="0" fontId="0" fillId="0" borderId="4" xfId="0" applyFill="1" applyBorder="1" applyAlignment="1">
      <alignment wrapText="1"/>
    </xf>
    <xf numFmtId="0" fontId="0" fillId="0" borderId="4" xfId="0" applyFill="1" applyBorder="1" applyAlignment="1">
      <alignment wrapText="1"/>
    </xf>
    <xf numFmtId="0" fontId="0" fillId="4" borderId="4" xfId="0" applyFill="1" applyBorder="1" applyAlignment="1">
      <alignment wrapText="1"/>
    </xf>
    <xf numFmtId="0" fontId="0" fillId="0" borderId="0" xfId="0"/>
    <xf numFmtId="0" fontId="2" fillId="4" borderId="2" xfId="1" applyFont="1" applyFill="1" applyBorder="1" applyAlignment="1">
      <alignment wrapText="1"/>
    </xf>
    <xf numFmtId="0" fontId="0" fillId="4" borderId="0" xfId="0" applyFill="1" applyAlignment="1">
      <alignment wrapText="1"/>
    </xf>
    <xf numFmtId="0" fontId="0" fillId="0" borderId="0" xfId="0"/>
    <xf numFmtId="0" fontId="7" fillId="6" borderId="4" xfId="2" applyFont="1" applyFill="1" applyBorder="1" applyAlignment="1">
      <alignment wrapText="1"/>
    </xf>
    <xf numFmtId="0" fontId="11" fillId="42" borderId="0" xfId="1" applyFont="1" applyFill="1" applyAlignment="1">
      <alignment horizontal="right" wrapText="1"/>
    </xf>
    <xf numFmtId="0" fontId="11" fillId="43" borderId="2" xfId="1" applyFont="1" applyFill="1" applyBorder="1" applyAlignment="1">
      <alignment wrapText="1"/>
    </xf>
    <xf numFmtId="0" fontId="31" fillId="43" borderId="2" xfId="0" applyFont="1" applyFill="1" applyBorder="1" applyAlignment="1">
      <alignment wrapText="1"/>
    </xf>
    <xf numFmtId="0" fontId="11" fillId="43" borderId="0" xfId="1" applyFont="1" applyFill="1" applyBorder="1" applyAlignment="1">
      <alignment wrapText="1"/>
    </xf>
    <xf numFmtId="0" fontId="11" fillId="43" borderId="0" xfId="0" applyFont="1" applyFill="1" applyAlignment="1">
      <alignment wrapText="1"/>
    </xf>
    <xf numFmtId="0" fontId="0" fillId="0" borderId="0" xfId="0"/>
    <xf numFmtId="0" fontId="0" fillId="0" borderId="0" xfId="0"/>
    <xf numFmtId="0" fontId="2" fillId="0" borderId="2" xfId="1" applyFont="1" applyFill="1" applyBorder="1" applyAlignment="1">
      <alignment wrapText="1"/>
    </xf>
    <xf numFmtId="0" fontId="0" fillId="0" borderId="4" xfId="0" applyFill="1" applyBorder="1" applyAlignment="1">
      <alignment wrapText="1"/>
    </xf>
    <xf numFmtId="0" fontId="0" fillId="0" borderId="4" xfId="2" applyFont="1" applyFill="1" applyBorder="1" applyAlignment="1">
      <alignment wrapText="1"/>
    </xf>
    <xf numFmtId="0" fontId="0" fillId="0" borderId="0" xfId="0"/>
    <xf numFmtId="0" fontId="32" fillId="0" borderId="4" xfId="0" applyFont="1" applyFill="1" applyBorder="1" applyAlignment="1">
      <alignment wrapText="1"/>
    </xf>
    <xf numFmtId="0" fontId="32" fillId="0" borderId="2" xfId="1" applyFont="1" applyFill="1" applyBorder="1" applyAlignment="1">
      <alignment wrapText="1"/>
    </xf>
    <xf numFmtId="0" fontId="32" fillId="0" borderId="0" xfId="0" applyFont="1" applyAlignment="1">
      <alignment wrapText="1"/>
    </xf>
    <xf numFmtId="0" fontId="11" fillId="43" borderId="0" xfId="0" applyFont="1" applyFill="1" applyBorder="1" applyAlignment="1">
      <alignment wrapText="1"/>
    </xf>
    <xf numFmtId="0" fontId="26" fillId="0" borderId="0" xfId="0" applyFont="1" applyAlignment="1">
      <alignment wrapText="1"/>
    </xf>
    <xf numFmtId="0" fontId="26" fillId="0" borderId="4" xfId="2" applyFont="1" applyFill="1" applyBorder="1" applyAlignment="1">
      <alignment wrapText="1"/>
    </xf>
    <xf numFmtId="0" fontId="0" fillId="0" borderId="0" xfId="0" applyAlignment="1">
      <alignment horizontal="center"/>
    </xf>
    <xf numFmtId="0" fontId="0" fillId="0" borderId="0" xfId="0" applyFont="1" applyAlignment="1">
      <alignment horizontal="center" wrapText="1"/>
    </xf>
    <xf numFmtId="0" fontId="33" fillId="0" borderId="0" xfId="0" applyFont="1" applyAlignment="1">
      <alignment wrapText="1"/>
    </xf>
    <xf numFmtId="0" fontId="0" fillId="6" borderId="0" xfId="0" applyFill="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6" xfId="1" applyFont="1" applyFill="1" applyBorder="1" applyAlignment="1">
      <alignment wrapText="1"/>
    </xf>
    <xf numFmtId="0" fontId="2" fillId="0" borderId="2" xfId="1" applyFont="1" applyFill="1" applyBorder="1" applyAlignment="1">
      <alignment wrapText="1"/>
    </xf>
    <xf numFmtId="0" fontId="2" fillId="0" borderId="6" xfId="1" applyFont="1" applyFill="1" applyBorder="1" applyAlignment="1">
      <alignment wrapText="1"/>
    </xf>
    <xf numFmtId="0" fontId="0" fillId="0" borderId="0" xfId="0"/>
    <xf numFmtId="0" fontId="2" fillId="0" borderId="2" xfId="1" applyFont="1" applyFill="1" applyBorder="1" applyAlignment="1">
      <alignment wrapText="1"/>
    </xf>
    <xf numFmtId="0" fontId="0" fillId="0" borderId="0" xfId="0" applyFont="1" applyAlignment="1">
      <alignment wrapText="1"/>
    </xf>
    <xf numFmtId="0" fontId="0" fillId="0" borderId="0" xfId="0" applyAlignment="1">
      <alignment wrapText="1"/>
    </xf>
    <xf numFmtId="0" fontId="7" fillId="0" borderId="0" xfId="0" applyFont="1" applyAlignment="1">
      <alignment wrapText="1"/>
    </xf>
    <xf numFmtId="0" fontId="0" fillId="0" borderId="4" xfId="0"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2" fillId="0" borderId="2" xfId="1" applyFont="1" applyFill="1" applyBorder="1" applyAlignment="1">
      <alignment wrapText="1"/>
    </xf>
    <xf numFmtId="0" fontId="2" fillId="0" borderId="3" xfId="1" applyFont="1" applyFill="1" applyBorder="1" applyAlignment="1">
      <alignment wrapText="1"/>
    </xf>
    <xf numFmtId="0" fontId="36" fillId="0" borderId="4" xfId="51" applyFill="1" applyBorder="1" applyAlignment="1">
      <alignment wrapText="1"/>
    </xf>
    <xf numFmtId="0" fontId="36" fillId="0" borderId="4" xfId="51" applyFont="1" applyFill="1" applyBorder="1" applyAlignment="1">
      <alignment wrapText="1"/>
    </xf>
    <xf numFmtId="0" fontId="2" fillId="0" borderId="3" xfId="1" applyFont="1" applyFill="1" applyBorder="1" applyAlignment="1">
      <alignment wrapText="1"/>
    </xf>
    <xf numFmtId="0" fontId="36" fillId="0" borderId="4" xfId="51" applyFill="1" applyBorder="1" applyAlignment="1">
      <alignment wrapText="1"/>
    </xf>
    <xf numFmtId="0" fontId="36" fillId="0" borderId="4" xfId="51" applyFont="1" applyBorder="1"/>
    <xf numFmtId="0" fontId="36" fillId="0" borderId="4" xfId="51" applyFont="1" applyFill="1" applyBorder="1" applyAlignment="1">
      <alignment wrapText="1"/>
    </xf>
    <xf numFmtId="0" fontId="2" fillId="0" borderId="4" xfId="1" applyFont="1" applyFill="1" applyBorder="1" applyAlignment="1">
      <alignment wrapText="1"/>
    </xf>
    <xf numFmtId="0" fontId="36" fillId="0" borderId="0" xfId="51" applyFont="1" applyAlignment="1">
      <alignment wrapText="1"/>
    </xf>
    <xf numFmtId="0" fontId="36" fillId="0" borderId="4" xfId="51" applyFill="1" applyBorder="1" applyAlignment="1">
      <alignment wrapText="1"/>
    </xf>
    <xf numFmtId="0" fontId="36" fillId="0" borderId="4" xfId="51" applyFont="1" applyFill="1" applyBorder="1" applyAlignment="1">
      <alignment wrapText="1"/>
    </xf>
    <xf numFmtId="0" fontId="36" fillId="0" borderId="16" xfId="51" applyFont="1" applyBorder="1"/>
    <xf numFmtId="0" fontId="2" fillId="0" borderId="4" xfId="1" applyFont="1" applyFill="1" applyBorder="1" applyAlignment="1">
      <alignment wrapText="1"/>
    </xf>
    <xf numFmtId="0" fontId="36" fillId="0" borderId="4" xfId="51" applyFill="1" applyBorder="1" applyAlignment="1">
      <alignment wrapText="1"/>
    </xf>
    <xf numFmtId="0" fontId="36" fillId="0" borderId="4" xfId="51" applyFont="1" applyBorder="1"/>
    <xf numFmtId="0" fontId="36" fillId="0" borderId="4" xfId="51" applyFont="1" applyFill="1" applyBorder="1" applyAlignment="1">
      <alignment wrapText="1"/>
    </xf>
    <xf numFmtId="0" fontId="2" fillId="0" borderId="4" xfId="1" applyFont="1" applyFill="1" applyBorder="1" applyAlignment="1">
      <alignment wrapText="1"/>
    </xf>
    <xf numFmtId="0" fontId="0" fillId="0" borderId="4" xfId="0" applyFill="1" applyBorder="1" applyAlignment="1">
      <alignment wrapText="1"/>
    </xf>
    <xf numFmtId="0" fontId="5" fillId="0" borderId="4" xfId="1" applyFont="1" applyFill="1" applyBorder="1" applyAlignment="1">
      <alignment wrapText="1"/>
    </xf>
    <xf numFmtId="0" fontId="0" fillId="0" borderId="0" xfId="0"/>
    <xf numFmtId="0" fontId="4" fillId="0" borderId="0" xfId="0" applyFont="1"/>
    <xf numFmtId="0" fontId="0" fillId="0" borderId="0" xfId="0" applyAlignment="1">
      <alignment wrapText="1"/>
    </xf>
    <xf numFmtId="0" fontId="37" fillId="0" borderId="0" xfId="0" applyFont="1"/>
    <xf numFmtId="0" fontId="38" fillId="6" borderId="4" xfId="0" applyFont="1" applyFill="1" applyBorder="1" applyAlignment="1">
      <alignment horizontal="left" vertical="center" wrapText="1"/>
    </xf>
    <xf numFmtId="0" fontId="38" fillId="4" borderId="4" xfId="0" applyFont="1" applyFill="1" applyBorder="1" applyAlignment="1">
      <alignment horizontal="left" vertical="center" wrapText="1"/>
    </xf>
    <xf numFmtId="0" fontId="4" fillId="0" borderId="0" xfId="0" applyFont="1" applyAlignment="1">
      <alignment horizontal="left" vertical="center" wrapText="1"/>
    </xf>
    <xf numFmtId="0" fontId="38" fillId="5" borderId="4" xfId="0" applyFont="1" applyFill="1" applyBorder="1" applyAlignment="1">
      <alignment horizontal="left" vertical="center" wrapText="1"/>
    </xf>
    <xf numFmtId="0" fontId="39" fillId="7" borderId="4" xfId="1"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4" xfId="0" applyFont="1" applyFill="1" applyBorder="1" applyAlignment="1">
      <alignment horizontal="left" vertical="center" wrapText="1"/>
    </xf>
    <xf numFmtId="0" fontId="40" fillId="0" borderId="4" xfId="1" applyFont="1" applyFill="1" applyBorder="1" applyAlignment="1">
      <alignment horizontal="left" vertical="center" wrapText="1"/>
    </xf>
    <xf numFmtId="0" fontId="41" fillId="0" borderId="4" xfId="0" applyFont="1" applyBorder="1" applyAlignment="1">
      <alignment horizontal="left" vertical="center" wrapText="1"/>
    </xf>
    <xf numFmtId="0" fontId="12" fillId="0" borderId="4" xfId="0" applyFont="1" applyBorder="1" applyAlignment="1">
      <alignment horizontal="left" vertical="center" wrapText="1"/>
    </xf>
    <xf numFmtId="0" fontId="39" fillId="4" borderId="4" xfId="1" applyFont="1" applyFill="1" applyBorder="1" applyAlignment="1">
      <alignment horizontal="left" vertical="center" wrapText="1"/>
    </xf>
    <xf numFmtId="14" fontId="4" fillId="0" borderId="4" xfId="0" applyNumberFormat="1" applyFont="1" applyBorder="1" applyAlignment="1">
      <alignment horizontal="left" vertical="center" wrapText="1"/>
    </xf>
    <xf numFmtId="0" fontId="40" fillId="0" borderId="4" xfId="1" quotePrefix="1" applyFont="1" applyFill="1" applyBorder="1" applyAlignment="1">
      <alignment horizontal="left" vertical="center" wrapText="1"/>
    </xf>
    <xf numFmtId="0" fontId="39" fillId="5" borderId="4" xfId="1" applyFont="1" applyFill="1" applyBorder="1" applyAlignment="1">
      <alignment horizontal="left" vertical="center" wrapText="1"/>
    </xf>
    <xf numFmtId="0" fontId="39" fillId="6" borderId="4" xfId="1" applyFont="1" applyFill="1" applyBorder="1" applyAlignment="1">
      <alignment horizontal="left" vertical="center" wrapText="1"/>
    </xf>
    <xf numFmtId="164" fontId="40" fillId="0" borderId="4" xfId="1" applyNumberFormat="1" applyFont="1" applyFill="1" applyBorder="1" applyAlignment="1">
      <alignment horizontal="left" vertical="center" wrapText="1"/>
    </xf>
    <xf numFmtId="0" fontId="4" fillId="0" borderId="4" xfId="0" applyFont="1" applyBorder="1" applyAlignment="1">
      <alignment horizontal="left" vertical="center" wrapText="1"/>
    </xf>
    <xf numFmtId="0" fontId="38" fillId="10" borderId="4" xfId="0" applyFont="1" applyFill="1" applyBorder="1" applyAlignment="1">
      <alignment horizontal="left" vertical="center" wrapText="1"/>
    </xf>
    <xf numFmtId="0" fontId="38" fillId="0" borderId="4" xfId="0" applyFont="1" applyBorder="1" applyAlignment="1">
      <alignment horizontal="left" vertical="center" wrapText="1"/>
    </xf>
    <xf numFmtId="165" fontId="4" fillId="0" borderId="4" xfId="0" applyNumberFormat="1" applyFont="1" applyBorder="1" applyAlignment="1">
      <alignment horizontal="left" vertical="center" wrapText="1"/>
    </xf>
    <xf numFmtId="0" fontId="12" fillId="0" borderId="4" xfId="1" applyFont="1" applyFill="1" applyBorder="1" applyAlignment="1">
      <alignment horizontal="left" vertical="center" wrapText="1"/>
    </xf>
    <xf numFmtId="0" fontId="12" fillId="0" borderId="4" xfId="0" quotePrefix="1" applyFont="1" applyBorder="1" applyAlignment="1">
      <alignment horizontal="left" vertical="center" wrapText="1"/>
    </xf>
    <xf numFmtId="164" fontId="4" fillId="0" borderId="4" xfId="0" applyNumberFormat="1" applyFont="1" applyBorder="1" applyAlignment="1">
      <alignment horizontal="left" vertical="center" wrapText="1"/>
    </xf>
    <xf numFmtId="164" fontId="4" fillId="0" borderId="4" xfId="0" applyNumberFormat="1" applyFont="1" applyFill="1" applyBorder="1" applyAlignment="1">
      <alignment horizontal="left" vertical="center" wrapText="1"/>
    </xf>
    <xf numFmtId="1" fontId="4" fillId="0" borderId="4" xfId="0" applyNumberFormat="1" applyFont="1" applyBorder="1" applyAlignment="1">
      <alignment horizontal="left" vertical="center" wrapText="1"/>
    </xf>
    <xf numFmtId="1" fontId="4" fillId="0" borderId="4" xfId="0" applyNumberFormat="1" applyFont="1" applyFill="1" applyBorder="1" applyAlignment="1">
      <alignment horizontal="left" vertical="center" wrapText="1"/>
    </xf>
    <xf numFmtId="1" fontId="12" fillId="0" borderId="4" xfId="0" quotePrefix="1" applyNumberFormat="1" applyFont="1" applyBorder="1" applyAlignment="1">
      <alignment horizontal="left" vertical="center" wrapText="1"/>
    </xf>
    <xf numFmtId="164" fontId="12" fillId="0" borderId="4" xfId="0" applyNumberFormat="1" applyFont="1" applyBorder="1" applyAlignment="1">
      <alignment horizontal="left" vertical="center" wrapText="1"/>
    </xf>
    <xf numFmtId="165" fontId="12" fillId="0" borderId="4" xfId="0" applyNumberFormat="1" applyFont="1" applyBorder="1" applyAlignment="1">
      <alignment horizontal="left" vertical="center" wrapText="1"/>
    </xf>
    <xf numFmtId="0" fontId="42" fillId="5" borderId="4" xfId="2" applyFont="1" applyFill="1" applyBorder="1" applyAlignment="1">
      <alignment horizontal="left" vertical="center" wrapText="1"/>
    </xf>
    <xf numFmtId="0" fontId="42" fillId="7" borderId="4" xfId="1" applyFont="1" applyFill="1" applyBorder="1" applyAlignment="1">
      <alignment horizontal="left" vertical="center" wrapText="1"/>
    </xf>
    <xf numFmtId="0" fontId="42" fillId="7" borderId="4" xfId="1" applyNumberFormat="1" applyFont="1" applyFill="1" applyBorder="1" applyAlignment="1">
      <alignment horizontal="left" vertical="center" wrapText="1"/>
    </xf>
    <xf numFmtId="0" fontId="42" fillId="2" borderId="4" xfId="1" applyFont="1" applyFill="1" applyBorder="1" applyAlignment="1">
      <alignment horizontal="left" vertical="center" wrapText="1"/>
    </xf>
    <xf numFmtId="0" fontId="42" fillId="4" borderId="4" xfId="1" applyFont="1" applyFill="1" applyBorder="1" applyAlignment="1">
      <alignment horizontal="left" vertical="center" wrapText="1"/>
    </xf>
    <xf numFmtId="0" fontId="42" fillId="4" borderId="4" xfId="2" applyFont="1" applyFill="1" applyBorder="1" applyAlignment="1">
      <alignment horizontal="left" vertical="center" wrapText="1"/>
    </xf>
    <xf numFmtId="0" fontId="42" fillId="10" borderId="4"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42" fillId="0" borderId="4" xfId="0" applyFont="1" applyBorder="1" applyAlignment="1">
      <alignment horizontal="left" vertical="center" wrapText="1"/>
    </xf>
    <xf numFmtId="0" fontId="42" fillId="0" borderId="0" xfId="0" applyFont="1"/>
    <xf numFmtId="0" fontId="12" fillId="0" borderId="4" xfId="1" applyNumberFormat="1" applyFont="1" applyFill="1" applyBorder="1" applyAlignment="1">
      <alignment horizontal="left" vertical="center" wrapText="1"/>
    </xf>
    <xf numFmtId="1" fontId="12" fillId="0" borderId="4" xfId="0" applyNumberFormat="1" applyFont="1" applyBorder="1" applyAlignment="1">
      <alignment horizontal="left" vertical="center" wrapText="1"/>
    </xf>
    <xf numFmtId="14" fontId="12" fillId="0" borderId="4" xfId="0" applyNumberFormat="1" applyFont="1" applyBorder="1" applyAlignment="1">
      <alignment horizontal="left" vertical="center" wrapText="1"/>
    </xf>
    <xf numFmtId="0" fontId="12" fillId="0" borderId="0" xfId="0" applyFont="1"/>
    <xf numFmtId="0" fontId="12" fillId="0" borderId="4" xfId="0" applyFont="1" applyFill="1" applyBorder="1" applyAlignment="1">
      <alignment horizontal="left" vertical="center" wrapText="1"/>
    </xf>
    <xf numFmtId="165" fontId="12" fillId="0" borderId="4"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0" fontId="12" fillId="0" borderId="0" xfId="0" applyFont="1" applyFill="1"/>
    <xf numFmtId="0" fontId="12" fillId="0" borderId="4" xfId="0" applyFont="1" applyBorder="1"/>
    <xf numFmtId="0" fontId="12" fillId="0" borderId="4" xfId="0" applyFont="1" applyBorder="1" applyAlignment="1">
      <alignment wrapText="1"/>
    </xf>
    <xf numFmtId="0" fontId="12" fillId="0" borderId="4" xfId="1" quotePrefix="1" applyFont="1" applyFill="1" applyBorder="1" applyAlignment="1">
      <alignment horizontal="left" vertical="center" wrapText="1"/>
    </xf>
    <xf numFmtId="0" fontId="12" fillId="4" borderId="4" xfId="1" applyFont="1" applyFill="1" applyBorder="1" applyAlignment="1">
      <alignment horizontal="left" vertical="center" wrapText="1"/>
    </xf>
    <xf numFmtId="0" fontId="12" fillId="4" borderId="4" xfId="1" applyNumberFormat="1" applyFont="1" applyFill="1" applyBorder="1" applyAlignment="1">
      <alignment horizontal="left" vertical="center" wrapText="1"/>
    </xf>
    <xf numFmtId="0" fontId="12" fillId="4" borderId="4" xfId="0" applyFont="1" applyFill="1" applyBorder="1" applyAlignment="1">
      <alignment horizontal="left" vertical="center" wrapText="1"/>
    </xf>
    <xf numFmtId="165" fontId="12" fillId="4" borderId="4" xfId="0" applyNumberFormat="1" applyFont="1" applyFill="1" applyBorder="1" applyAlignment="1">
      <alignment horizontal="left" vertical="center" wrapText="1"/>
    </xf>
    <xf numFmtId="1" fontId="12" fillId="4" borderId="4" xfId="0" applyNumberFormat="1" applyFont="1" applyFill="1" applyBorder="1" applyAlignment="1">
      <alignment horizontal="left" vertical="center" wrapText="1"/>
    </xf>
    <xf numFmtId="0" fontId="12" fillId="4" borderId="4" xfId="0" applyFont="1" applyFill="1" applyBorder="1"/>
    <xf numFmtId="164" fontId="12" fillId="4" borderId="4" xfId="0" applyNumberFormat="1" applyFont="1" applyFill="1" applyBorder="1" applyAlignment="1">
      <alignment horizontal="left" vertical="center" wrapText="1"/>
    </xf>
    <xf numFmtId="0" fontId="12" fillId="4" borderId="0" xfId="0" applyFont="1" applyFill="1"/>
    <xf numFmtId="0" fontId="12" fillId="0" borderId="4" xfId="0" applyFont="1" applyFill="1" applyBorder="1"/>
    <xf numFmtId="14" fontId="12" fillId="0" borderId="4" xfId="0" applyNumberFormat="1" applyFont="1" applyFill="1" applyBorder="1" applyAlignment="1">
      <alignment horizontal="left" vertical="center" wrapText="1"/>
    </xf>
    <xf numFmtId="164" fontId="12" fillId="0" borderId="4" xfId="0" applyNumberFormat="1" applyFont="1" applyFill="1" applyBorder="1" applyAlignment="1">
      <alignment horizontal="left" vertical="center" wrapText="1"/>
    </xf>
    <xf numFmtId="0" fontId="43" fillId="0" borderId="4" xfId="1" applyFont="1" applyFill="1" applyBorder="1" applyAlignment="1">
      <alignment horizontal="left" vertical="center" wrapText="1"/>
    </xf>
    <xf numFmtId="49" fontId="12" fillId="0" borderId="4" xfId="1" applyNumberFormat="1" applyFont="1" applyFill="1" applyBorder="1" applyAlignment="1">
      <alignment horizontal="left" vertical="center" wrapText="1"/>
    </xf>
    <xf numFmtId="0" fontId="12" fillId="0" borderId="4" xfId="4" applyFont="1" applyFill="1" applyBorder="1" applyAlignment="1">
      <alignment horizontal="left" vertical="center" wrapText="1"/>
    </xf>
    <xf numFmtId="0" fontId="12" fillId="0" borderId="4" xfId="4" applyNumberFormat="1" applyFont="1" applyFill="1" applyBorder="1" applyAlignment="1">
      <alignment horizontal="left" vertical="center" wrapText="1"/>
    </xf>
    <xf numFmtId="0" fontId="12" fillId="0" borderId="0" xfId="0" applyFont="1" applyAlignment="1">
      <alignment wrapText="1"/>
    </xf>
    <xf numFmtId="0" fontId="12" fillId="0" borderId="0" xfId="0" applyFont="1" applyAlignment="1">
      <alignment horizontal="center"/>
    </xf>
    <xf numFmtId="0" fontId="4" fillId="0" borderId="4" xfId="0" applyFont="1" applyBorder="1" applyAlignment="1">
      <alignment horizontal="left" vertical="center" wrapText="1"/>
    </xf>
    <xf numFmtId="166" fontId="12" fillId="0" borderId="4" xfId="0" applyNumberFormat="1" applyFont="1" applyFill="1" applyBorder="1" applyAlignment="1">
      <alignment horizontal="left" vertical="center" wrapText="1"/>
    </xf>
    <xf numFmtId="0" fontId="12" fillId="0" borderId="4" xfId="0" applyFont="1" applyBorder="1" applyAlignment="1">
      <alignment horizontal="left" vertical="center"/>
    </xf>
    <xf numFmtId="0" fontId="5" fillId="0" borderId="4" xfId="1" applyFont="1" applyFill="1" applyBorder="1" applyAlignment="1">
      <alignment horizontal="left" vertical="center" wrapText="1"/>
    </xf>
    <xf numFmtId="0" fontId="12" fillId="0" borderId="4" xfId="0" applyFont="1" applyFill="1" applyBorder="1" applyAlignment="1">
      <alignment horizontal="left" vertical="center"/>
    </xf>
    <xf numFmtId="0" fontId="12" fillId="4" borderId="4" xfId="0" applyFont="1" applyFill="1" applyBorder="1" applyAlignment="1">
      <alignment horizontal="left" vertical="center"/>
    </xf>
    <xf numFmtId="0" fontId="42" fillId="0" borderId="4" xfId="0" applyFont="1" applyBorder="1" applyAlignment="1">
      <alignment vertical="center"/>
    </xf>
    <xf numFmtId="167" fontId="12" fillId="0" borderId="4" xfId="0" applyNumberFormat="1" applyFont="1" applyBorder="1" applyAlignment="1">
      <alignment horizontal="left" vertical="center" wrapText="1"/>
    </xf>
    <xf numFmtId="167" fontId="12" fillId="0" borderId="4" xfId="0" applyNumberFormat="1" applyFont="1" applyFill="1" applyBorder="1" applyAlignment="1">
      <alignment horizontal="left" vertical="center" wrapText="1"/>
    </xf>
    <xf numFmtId="167" fontId="12" fillId="4" borderId="4" xfId="0" applyNumberFormat="1" applyFont="1" applyFill="1" applyBorder="1" applyAlignment="1">
      <alignment horizontal="left" vertical="center" wrapText="1"/>
    </xf>
    <xf numFmtId="167" fontId="4" fillId="0" borderId="4" xfId="0" applyNumberFormat="1" applyFont="1" applyBorder="1" applyAlignment="1">
      <alignment horizontal="left" vertical="center" wrapText="1"/>
    </xf>
    <xf numFmtId="165" fontId="4" fillId="0" borderId="4" xfId="0" applyNumberFormat="1" applyFont="1" applyFill="1" applyBorder="1" applyAlignment="1">
      <alignment horizontal="left" vertical="center" wrapText="1"/>
    </xf>
    <xf numFmtId="49" fontId="42" fillId="5" borderId="4" xfId="2" applyNumberFormat="1" applyFont="1" applyFill="1" applyBorder="1" applyAlignment="1">
      <alignment horizontal="left" vertical="center" wrapText="1"/>
    </xf>
    <xf numFmtId="49" fontId="42" fillId="7" borderId="4" xfId="1" applyNumberFormat="1" applyFont="1" applyFill="1" applyBorder="1" applyAlignment="1">
      <alignment horizontal="left" vertical="center" wrapText="1"/>
    </xf>
    <xf numFmtId="49" fontId="39" fillId="5" borderId="4" xfId="1" applyNumberFormat="1" applyFont="1" applyFill="1" applyBorder="1" applyAlignment="1">
      <alignment horizontal="left" vertical="center" wrapText="1"/>
    </xf>
    <xf numFmtId="49" fontId="42" fillId="2" borderId="4" xfId="1" applyNumberFormat="1" applyFont="1" applyFill="1" applyBorder="1" applyAlignment="1">
      <alignment horizontal="left" vertical="center" wrapText="1"/>
    </xf>
    <xf numFmtId="49" fontId="42" fillId="4" borderId="4" xfId="1" applyNumberFormat="1" applyFont="1" applyFill="1" applyBorder="1" applyAlignment="1">
      <alignment horizontal="left" vertical="center" wrapText="1"/>
    </xf>
    <xf numFmtId="49" fontId="42" fillId="4" borderId="4" xfId="2" applyNumberFormat="1" applyFont="1" applyFill="1" applyBorder="1" applyAlignment="1">
      <alignment horizontal="left" vertical="center" wrapText="1"/>
    </xf>
    <xf numFmtId="49" fontId="42" fillId="10" borderId="4" xfId="0" applyNumberFormat="1" applyFont="1" applyFill="1" applyBorder="1" applyAlignment="1">
      <alignment horizontal="left" vertical="center" wrapText="1"/>
    </xf>
    <xf numFmtId="49" fontId="42" fillId="6" borderId="4" xfId="0" applyNumberFormat="1" applyFont="1" applyFill="1" applyBorder="1" applyAlignment="1">
      <alignment horizontal="left" vertical="center" wrapText="1"/>
    </xf>
    <xf numFmtId="49" fontId="42" fillId="0" borderId="4" xfId="0" applyNumberFormat="1" applyFont="1" applyBorder="1" applyAlignment="1">
      <alignment horizontal="left" vertical="center" wrapText="1"/>
    </xf>
    <xf numFmtId="49" fontId="42" fillId="0" borderId="4" xfId="0" applyNumberFormat="1" applyFont="1" applyBorder="1" applyAlignment="1">
      <alignment vertical="center"/>
    </xf>
    <xf numFmtId="49" fontId="42" fillId="0" borderId="0" xfId="0" applyNumberFormat="1" applyFont="1"/>
    <xf numFmtId="49" fontId="12" fillId="0" borderId="4" xfId="0" applyNumberFormat="1" applyFont="1" applyBorder="1" applyAlignment="1">
      <alignment horizontal="left" vertical="center" wrapText="1"/>
    </xf>
    <xf numFmtId="49" fontId="12" fillId="0" borderId="4" xfId="0" applyNumberFormat="1" applyFont="1" applyBorder="1" applyAlignment="1">
      <alignment horizontal="left" vertical="center"/>
    </xf>
    <xf numFmtId="49" fontId="12" fillId="0" borderId="0" xfId="0" applyNumberFormat="1" applyFont="1"/>
    <xf numFmtId="49" fontId="12" fillId="0" borderId="4" xfId="0" applyNumberFormat="1" applyFont="1" applyFill="1" applyBorder="1" applyAlignment="1">
      <alignment horizontal="left" vertical="center" wrapText="1"/>
    </xf>
    <xf numFmtId="49" fontId="12" fillId="0" borderId="4" xfId="0" quotePrefix="1" applyNumberFormat="1" applyFont="1" applyBorder="1" applyAlignment="1">
      <alignment horizontal="left" vertical="center" wrapText="1"/>
    </xf>
    <xf numFmtId="49" fontId="12" fillId="0" borderId="0" xfId="0" applyNumberFormat="1" applyFont="1" applyFill="1"/>
    <xf numFmtId="49" fontId="5" fillId="0" borderId="4" xfId="1" applyNumberFormat="1" applyFont="1" applyFill="1" applyBorder="1" applyAlignment="1">
      <alignment horizontal="left" vertical="center" wrapText="1"/>
    </xf>
    <xf numFmtId="49" fontId="12" fillId="0" borderId="4" xfId="1" quotePrefix="1"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xf>
    <xf numFmtId="49" fontId="12" fillId="4" borderId="4" xfId="1" applyNumberFormat="1" applyFont="1" applyFill="1" applyBorder="1" applyAlignment="1">
      <alignment horizontal="left" vertical="center" wrapText="1"/>
    </xf>
    <xf numFmtId="49" fontId="12" fillId="4" borderId="4" xfId="0" applyNumberFormat="1" applyFont="1" applyFill="1" applyBorder="1" applyAlignment="1">
      <alignment horizontal="left" vertical="center" wrapText="1"/>
    </xf>
    <xf numFmtId="49" fontId="12" fillId="4" borderId="4" xfId="0" applyNumberFormat="1" applyFont="1" applyFill="1" applyBorder="1" applyAlignment="1">
      <alignment horizontal="left" vertical="center"/>
    </xf>
    <xf numFmtId="49" fontId="12" fillId="4" borderId="0" xfId="0" applyNumberFormat="1" applyFont="1" applyFill="1"/>
    <xf numFmtId="49" fontId="43" fillId="0" borderId="4" xfId="1" applyNumberFormat="1" applyFont="1" applyFill="1" applyBorder="1" applyAlignment="1">
      <alignment horizontal="left" vertical="center" wrapText="1"/>
    </xf>
    <xf numFmtId="49" fontId="12" fillId="0" borderId="4" xfId="4" applyNumberFormat="1" applyFont="1" applyFill="1" applyBorder="1" applyAlignment="1">
      <alignment horizontal="left" vertical="center" wrapText="1"/>
    </xf>
    <xf numFmtId="49" fontId="4" fillId="0" borderId="4" xfId="0" applyNumberFormat="1" applyFont="1" applyBorder="1" applyAlignment="1">
      <alignment horizontal="left" vertical="center" wrapText="1"/>
    </xf>
    <xf numFmtId="49" fontId="40" fillId="0" borderId="4" xfId="1" quotePrefix="1" applyNumberFormat="1" applyFont="1" applyFill="1" applyBorder="1" applyAlignment="1">
      <alignment horizontal="left" vertical="center" wrapText="1"/>
    </xf>
    <xf numFmtId="49" fontId="40" fillId="0" borderId="4" xfId="1"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Alignment="1">
      <alignment horizontal="left" vertical="center" wrapText="1"/>
    </xf>
    <xf numFmtId="49" fontId="12" fillId="0" borderId="0" xfId="0" applyNumberFormat="1" applyFont="1" applyAlignment="1">
      <alignment wrapText="1"/>
    </xf>
    <xf numFmtId="49" fontId="12" fillId="0" borderId="0" xfId="0" applyNumberFormat="1" applyFont="1" applyAlignment="1">
      <alignment horizontal="center"/>
    </xf>
    <xf numFmtId="49" fontId="12" fillId="0" borderId="4" xfId="0" quotePrefix="1" applyNumberFormat="1" applyFont="1" applyFill="1" applyBorder="1" applyAlignment="1">
      <alignment horizontal="left" vertical="center" wrapText="1"/>
    </xf>
    <xf numFmtId="0" fontId="4" fillId="0" borderId="4" xfId="0" applyFont="1" applyBorder="1" applyAlignment="1">
      <alignment horizontal="left" vertical="center" wrapText="1"/>
    </xf>
    <xf numFmtId="14" fontId="42" fillId="0" borderId="4" xfId="0" applyNumberFormat="1" applyFont="1" applyBorder="1" applyAlignment="1">
      <alignment horizontal="left" vertical="center" wrapText="1"/>
    </xf>
    <xf numFmtId="14" fontId="12" fillId="4" borderId="4" xfId="0" applyNumberFormat="1" applyFont="1" applyFill="1" applyBorder="1" applyAlignment="1">
      <alignment horizontal="left" vertical="center" wrapText="1"/>
    </xf>
    <xf numFmtId="14" fontId="12" fillId="0" borderId="0" xfId="0" applyNumberFormat="1" applyFont="1" applyAlignment="1">
      <alignment wrapText="1"/>
    </xf>
    <xf numFmtId="0" fontId="4" fillId="0" borderId="4" xfId="0" applyFont="1" applyBorder="1" applyAlignment="1">
      <alignment horizontal="left" vertical="center" wrapText="1"/>
    </xf>
    <xf numFmtId="0" fontId="2" fillId="44" borderId="2" xfId="1" applyFont="1" applyFill="1" applyBorder="1" applyAlignment="1">
      <alignment horizontal="right" wrapText="1"/>
    </xf>
    <xf numFmtId="0" fontId="33" fillId="45" borderId="0" xfId="0" applyFont="1" applyFill="1"/>
    <xf numFmtId="0" fontId="2" fillId="45" borderId="2" xfId="1" applyFont="1" applyFill="1" applyBorder="1" applyAlignment="1">
      <alignment horizontal="right" wrapText="1"/>
    </xf>
    <xf numFmtId="0" fontId="4" fillId="45" borderId="4" xfId="0" applyFont="1" applyFill="1" applyBorder="1" applyAlignment="1">
      <alignment horizontal="left" vertical="center" wrapText="1"/>
    </xf>
    <xf numFmtId="14" fontId="4" fillId="45" borderId="4" xfId="0" applyNumberFormat="1" applyFont="1" applyFill="1" applyBorder="1" applyAlignment="1">
      <alignment horizontal="left" vertical="center" wrapText="1"/>
    </xf>
  </cellXfs>
  <cellStyles count="52">
    <cellStyle name="20% - Accent1" xfId="25" builtinId="30" customBuiltin="1"/>
    <cellStyle name="20% - Accent2" xfId="29" builtinId="34" customBuiltin="1"/>
    <cellStyle name="20% - Accent3" xfId="33" builtinId="38" customBuiltin="1"/>
    <cellStyle name="20% - Accent4" xfId="37" builtinId="42" customBuiltin="1"/>
    <cellStyle name="20% - Accent5" xfId="41" builtinId="46" customBuiltin="1"/>
    <cellStyle name="20% - Accent6" xfId="45" builtinId="50" customBuiltin="1"/>
    <cellStyle name="40% - Accent1" xfId="26" builtinId="31" customBuiltin="1"/>
    <cellStyle name="40% - Accent2" xfId="30" builtinId="35" customBuiltin="1"/>
    <cellStyle name="40% - Accent3" xfId="34" builtinId="39" customBuiltin="1"/>
    <cellStyle name="40% - Accent4" xfId="38" builtinId="43" customBuiltin="1"/>
    <cellStyle name="40% - Accent5" xfId="42" builtinId="47" customBuiltin="1"/>
    <cellStyle name="40% - Accent6" xfId="46" builtinId="51" customBuiltin="1"/>
    <cellStyle name="60% - Accent1" xfId="27" builtinId="32" customBuiltin="1"/>
    <cellStyle name="60% - Accent2" xfId="31" builtinId="36" customBuiltin="1"/>
    <cellStyle name="60% - Accent3" xfId="35" builtinId="40" customBuiltin="1"/>
    <cellStyle name="60% - Accent4" xfId="39" builtinId="44" customBuiltin="1"/>
    <cellStyle name="60% - Accent5" xfId="43" builtinId="48" customBuiltin="1"/>
    <cellStyle name="60% - Accent6" xfId="47" builtinId="52" customBuiltin="1"/>
    <cellStyle name="Accent1" xfId="24" builtinId="29" customBuiltin="1"/>
    <cellStyle name="Accent2" xfId="28" builtinId="33" customBuiltin="1"/>
    <cellStyle name="Accent3" xfId="32" builtinId="37" customBuiltin="1"/>
    <cellStyle name="Accent4" xfId="36" builtinId="41" customBuiltin="1"/>
    <cellStyle name="Accent5" xfId="40" builtinId="45" customBuiltin="1"/>
    <cellStyle name="Accent6" xfId="44" builtinId="49" customBuiltin="1"/>
    <cellStyle name="Bad" xfId="13" builtinId="27" customBuiltin="1"/>
    <cellStyle name="Calculation" xfId="17" builtinId="22" customBuiltin="1"/>
    <cellStyle name="Check Cell" xfId="19" builtinId="23" customBuiltin="1"/>
    <cellStyle name="Explanatory Text" xfId="22" builtinId="53" customBuiltin="1"/>
    <cellStyle name="Good" xfId="12" builtinId="26" customBuiltin="1"/>
    <cellStyle name="Heading 1" xfId="8" builtinId="16" customBuiltin="1"/>
    <cellStyle name="Heading 2" xfId="9" builtinId="17" customBuiltin="1"/>
    <cellStyle name="Heading 3" xfId="10" builtinId="18" customBuiltin="1"/>
    <cellStyle name="Heading 4" xfId="11" builtinId="19" customBuiltin="1"/>
    <cellStyle name="Hyperlink" xfId="6" builtinId="8"/>
    <cellStyle name="Input" xfId="15" builtinId="20" customBuiltin="1"/>
    <cellStyle name="Linked Cell" xfId="18" builtinId="24" customBuiltin="1"/>
    <cellStyle name="Neutral" xfId="14" builtinId="28" customBuiltin="1"/>
    <cellStyle name="Normal" xfId="0" builtinId="0"/>
    <cellStyle name="Normal 2" xfId="2"/>
    <cellStyle name="Normal 2 2" xfId="5"/>
    <cellStyle name="Normal 2 3" xfId="48"/>
    <cellStyle name="Normal 3" xfId="51"/>
    <cellStyle name="Normal_Iron &amp; Steel Foundries_1" xfId="4"/>
    <cellStyle name="Normal_Sheet1" xfId="1"/>
    <cellStyle name="Note" xfId="21" builtinId="10" customBuiltin="1"/>
    <cellStyle name="Output" xfId="16" builtinId="21" customBuiltin="1"/>
    <cellStyle name="Percent 2" xfId="3"/>
    <cellStyle name="Percent 2 2" xfId="49"/>
    <cellStyle name="Percent 2 3" xfId="50"/>
    <cellStyle name="Title" xfId="7" builtinId="15" customBuiltin="1"/>
    <cellStyle name="Total" xfId="23" builtinId="25" customBuiltin="1"/>
    <cellStyle name="Warning Text" xfId="20" builtinId="11" customBuiltin="1"/>
  </cellStyles>
  <dxfs count="2">
    <dxf>
      <fill>
        <patternFill patternType="solid">
          <fgColor rgb="FFFAC090"/>
          <bgColor rgb="FF000000"/>
        </patternFill>
      </fill>
    </dxf>
    <dxf>
      <fill>
        <patternFill patternType="solid">
          <fgColor rgb="FFFFC000"/>
          <bgColor rgb="FF00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is.epa.gov/eis-system-web/emissions/view.html?emissionsId=31295598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AR86"/>
  <sheetViews>
    <sheetView topLeftCell="AD1" zoomScale="60" zoomScaleNormal="60" workbookViewId="0">
      <pane ySplit="1" topLeftCell="A17" activePane="bottomLeft" state="frozen"/>
      <selection pane="bottomLeft" activeCell="AF6" sqref="AF6"/>
    </sheetView>
  </sheetViews>
  <sheetFormatPr defaultRowHeight="15"/>
  <cols>
    <col min="1" max="1" width="31.5703125" style="11" bestFit="1" customWidth="1"/>
    <col min="2" max="2" width="20.42578125" bestFit="1" customWidth="1"/>
    <col min="3" max="3" width="20.85546875" bestFit="1" customWidth="1"/>
    <col min="4" max="4" width="22.5703125" bestFit="1" customWidth="1"/>
    <col min="5" max="5" width="20.140625" bestFit="1" customWidth="1"/>
    <col min="6" max="6" width="27" bestFit="1" customWidth="1"/>
    <col min="7" max="7" width="21.85546875" bestFit="1" customWidth="1"/>
    <col min="8" max="8" width="23.42578125" bestFit="1" customWidth="1"/>
    <col min="9" max="9" width="20.5703125" bestFit="1" customWidth="1"/>
    <col min="10" max="10" width="34.140625" bestFit="1" customWidth="1"/>
    <col min="11" max="11" width="31.28515625" bestFit="1" customWidth="1"/>
    <col min="12" max="12" width="32.7109375" bestFit="1" customWidth="1"/>
    <col min="13" max="14" width="17.7109375" bestFit="1" customWidth="1"/>
    <col min="15" max="15" width="29" bestFit="1" customWidth="1"/>
    <col min="16" max="16" width="19.140625" style="11" bestFit="1" customWidth="1"/>
    <col min="17" max="17" width="21.140625" bestFit="1" customWidth="1"/>
    <col min="18" max="18" width="42.7109375" bestFit="1" customWidth="1"/>
    <col min="19" max="19" width="19.42578125" bestFit="1" customWidth="1"/>
    <col min="20" max="20" width="20.85546875" bestFit="1" customWidth="1"/>
    <col min="21" max="21" width="64.140625" bestFit="1" customWidth="1"/>
    <col min="22" max="22" width="34.42578125" bestFit="1" customWidth="1"/>
    <col min="23" max="23" width="24" bestFit="1" customWidth="1"/>
    <col min="24" max="25" width="24.85546875" bestFit="1" customWidth="1"/>
    <col min="26" max="26" width="22.28515625" bestFit="1" customWidth="1"/>
    <col min="27" max="27" width="25.5703125" bestFit="1" customWidth="1"/>
    <col min="28" max="28" width="37.7109375" bestFit="1" customWidth="1"/>
    <col min="29" max="29" width="86.5703125" bestFit="1" customWidth="1"/>
    <col min="30" max="30" width="122.5703125" bestFit="1" customWidth="1"/>
    <col min="31" max="31" width="151.28515625" bestFit="1" customWidth="1"/>
    <col min="32" max="32" width="11.140625" bestFit="1" customWidth="1"/>
    <col min="33" max="33" width="20.42578125" customWidth="1"/>
    <col min="34" max="34" width="19.42578125" customWidth="1"/>
    <col min="35" max="35" width="13.140625" customWidth="1"/>
    <col min="36" max="36" width="20.7109375" style="136" customWidth="1"/>
    <col min="37" max="37" width="17" style="136" customWidth="1"/>
    <col min="38" max="38" width="42.5703125" bestFit="1" customWidth="1"/>
    <col min="39" max="39" width="86.85546875" bestFit="1" customWidth="1"/>
    <col min="40" max="40" width="84.140625" bestFit="1" customWidth="1"/>
    <col min="41" max="41" width="33.85546875" customWidth="1"/>
    <col min="42" max="42" width="34.140625" style="86" customWidth="1"/>
    <col min="43" max="43" width="36.5703125" style="86" customWidth="1"/>
    <col min="44" max="44" width="30.5703125" customWidth="1"/>
  </cols>
  <sheetData>
    <row r="1" spans="1:44" ht="45">
      <c r="A1" s="31" t="s">
        <v>903</v>
      </c>
      <c r="B1" s="32" t="s">
        <v>913</v>
      </c>
      <c r="C1" s="32" t="s">
        <v>0</v>
      </c>
      <c r="D1" s="32" t="s">
        <v>1</v>
      </c>
      <c r="E1" s="32" t="s">
        <v>2</v>
      </c>
      <c r="F1" s="42" t="s">
        <v>817</v>
      </c>
      <c r="G1" s="32" t="s">
        <v>3</v>
      </c>
      <c r="H1" s="32" t="s">
        <v>4</v>
      </c>
      <c r="I1" s="32" t="s">
        <v>8</v>
      </c>
      <c r="J1" s="32" t="s">
        <v>9</v>
      </c>
      <c r="K1" s="32" t="s">
        <v>6</v>
      </c>
      <c r="L1" s="32" t="s">
        <v>7</v>
      </c>
      <c r="M1" s="32" t="s">
        <v>10</v>
      </c>
      <c r="N1" s="32" t="s">
        <v>11</v>
      </c>
      <c r="O1" s="32" t="s">
        <v>12</v>
      </c>
      <c r="P1" s="32" t="s">
        <v>13</v>
      </c>
      <c r="Q1" s="32" t="s">
        <v>2281</v>
      </c>
      <c r="R1" s="32" t="s">
        <v>5</v>
      </c>
      <c r="S1" s="32" t="s">
        <v>634</v>
      </c>
      <c r="T1" s="32" t="s">
        <v>633</v>
      </c>
      <c r="U1" s="29" t="s">
        <v>909</v>
      </c>
      <c r="V1" s="29" t="s">
        <v>14</v>
      </c>
      <c r="W1" s="29" t="s">
        <v>15</v>
      </c>
      <c r="X1" s="29" t="s">
        <v>16</v>
      </c>
      <c r="Y1" s="29" t="s">
        <v>17</v>
      </c>
      <c r="Z1" s="29" t="s">
        <v>18</v>
      </c>
      <c r="AA1" s="29" t="s">
        <v>19</v>
      </c>
      <c r="AB1" s="29" t="s">
        <v>632</v>
      </c>
      <c r="AC1" s="38" t="s">
        <v>20</v>
      </c>
      <c r="AD1" s="39" t="s">
        <v>21</v>
      </c>
      <c r="AE1" s="34" t="s">
        <v>907</v>
      </c>
      <c r="AF1" s="45" t="s">
        <v>2290</v>
      </c>
      <c r="AG1" s="46" t="s">
        <v>2291</v>
      </c>
      <c r="AH1" s="47" t="s">
        <v>2292</v>
      </c>
      <c r="AI1" s="47" t="s">
        <v>2293</v>
      </c>
      <c r="AJ1" s="89" t="s">
        <v>2355</v>
      </c>
      <c r="AK1" s="89" t="s">
        <v>2356</v>
      </c>
      <c r="AL1" s="27" t="s">
        <v>2294</v>
      </c>
      <c r="AM1" s="103" t="s">
        <v>2522</v>
      </c>
      <c r="AN1" s="104" t="s">
        <v>2295</v>
      </c>
      <c r="AO1" s="102" t="s">
        <v>2516</v>
      </c>
      <c r="AP1" s="87" t="s">
        <v>2517</v>
      </c>
      <c r="AQ1" s="87" t="s">
        <v>2518</v>
      </c>
      <c r="AR1" s="102" t="s">
        <v>2519</v>
      </c>
    </row>
    <row r="2" spans="1:44" ht="60">
      <c r="A2" s="11" t="s">
        <v>870</v>
      </c>
      <c r="B2" s="2" t="s">
        <v>22</v>
      </c>
      <c r="C2" s="2" t="s">
        <v>23</v>
      </c>
      <c r="D2" s="2" t="s">
        <v>24</v>
      </c>
      <c r="E2" s="2" t="s">
        <v>25</v>
      </c>
      <c r="F2" s="2" t="s">
        <v>26</v>
      </c>
      <c r="G2" s="1">
        <v>1035511</v>
      </c>
      <c r="H2" s="2" t="s">
        <v>27</v>
      </c>
      <c r="I2" s="2" t="s">
        <v>31</v>
      </c>
      <c r="J2" s="2" t="s">
        <v>31</v>
      </c>
      <c r="K2" s="2" t="s">
        <v>29</v>
      </c>
      <c r="L2" s="2" t="s">
        <v>30</v>
      </c>
      <c r="M2" s="2" t="s">
        <v>32</v>
      </c>
      <c r="N2" s="1">
        <v>2008</v>
      </c>
      <c r="O2" s="2" t="s">
        <v>33</v>
      </c>
      <c r="P2" s="7" t="s">
        <v>34</v>
      </c>
      <c r="Q2" s="1">
        <v>111.55</v>
      </c>
      <c r="R2" s="2" t="s">
        <v>28</v>
      </c>
      <c r="S2" s="3"/>
      <c r="T2" s="1">
        <v>31.1</v>
      </c>
      <c r="U2" s="2" t="s">
        <v>35</v>
      </c>
      <c r="V2" s="7" t="s">
        <v>36</v>
      </c>
      <c r="W2" s="1">
        <v>88721213</v>
      </c>
      <c r="X2" s="2" t="s">
        <v>37</v>
      </c>
      <c r="Y2" s="4" t="s">
        <v>38</v>
      </c>
      <c r="Z2" s="2" t="s">
        <v>39</v>
      </c>
      <c r="AA2" s="1">
        <v>1</v>
      </c>
      <c r="AB2" s="2" t="s">
        <v>40</v>
      </c>
      <c r="AC2" s="70" t="s">
        <v>2448</v>
      </c>
      <c r="AD2" s="71" t="s">
        <v>2449</v>
      </c>
      <c r="AE2" s="72" t="s">
        <v>2450</v>
      </c>
      <c r="AF2" s="79" t="s">
        <v>2297</v>
      </c>
      <c r="AL2" s="50">
        <v>40850</v>
      </c>
      <c r="AN2" s="67" t="s">
        <v>2454</v>
      </c>
      <c r="AP2" s="86" t="s">
        <v>2520</v>
      </c>
    </row>
    <row r="3" spans="1:44" ht="30">
      <c r="A3" s="11" t="s">
        <v>871</v>
      </c>
      <c r="B3" s="2" t="s">
        <v>42</v>
      </c>
      <c r="C3" s="2" t="s">
        <v>43</v>
      </c>
      <c r="D3" s="2" t="s">
        <v>44</v>
      </c>
      <c r="E3" s="2" t="s">
        <v>45</v>
      </c>
      <c r="F3" s="2" t="s">
        <v>46</v>
      </c>
      <c r="G3" s="1">
        <v>2654111</v>
      </c>
      <c r="H3" s="2" t="s">
        <v>47</v>
      </c>
      <c r="I3" s="2" t="s">
        <v>31</v>
      </c>
      <c r="J3" s="2" t="s">
        <v>31</v>
      </c>
      <c r="K3" s="2" t="s">
        <v>49</v>
      </c>
      <c r="L3" s="2" t="s">
        <v>50</v>
      </c>
      <c r="M3" s="2" t="s">
        <v>32</v>
      </c>
      <c r="N3" s="1">
        <v>2008</v>
      </c>
      <c r="O3" s="2" t="s">
        <v>51</v>
      </c>
      <c r="P3" s="7" t="s">
        <v>52</v>
      </c>
      <c r="Q3" s="1">
        <v>103.23</v>
      </c>
      <c r="R3" s="2" t="s">
        <v>48</v>
      </c>
      <c r="S3" s="3"/>
      <c r="T3" s="1">
        <v>18</v>
      </c>
      <c r="U3" s="2" t="s">
        <v>53</v>
      </c>
      <c r="V3" s="7" t="s">
        <v>36</v>
      </c>
      <c r="W3" s="1">
        <v>65503913</v>
      </c>
      <c r="X3" s="2" t="s">
        <v>54</v>
      </c>
      <c r="Y3" s="4" t="s">
        <v>55</v>
      </c>
      <c r="Z3" s="2" t="s">
        <v>56</v>
      </c>
      <c r="AA3" s="1">
        <v>1</v>
      </c>
      <c r="AB3" s="2" t="s">
        <v>57</v>
      </c>
      <c r="AC3" s="2" t="s">
        <v>41</v>
      </c>
      <c r="AD3" s="2" t="s">
        <v>41</v>
      </c>
      <c r="AP3" s="86" t="s">
        <v>2520</v>
      </c>
    </row>
    <row r="4" spans="1:44" ht="60">
      <c r="A4" s="11" t="s">
        <v>872</v>
      </c>
      <c r="B4" s="2" t="s">
        <v>58</v>
      </c>
      <c r="C4" s="2" t="s">
        <v>59</v>
      </c>
      <c r="D4" s="2" t="s">
        <v>60</v>
      </c>
      <c r="E4" s="2" t="s">
        <v>61</v>
      </c>
      <c r="F4" s="2" t="s">
        <v>62</v>
      </c>
      <c r="G4" s="1">
        <v>3881611</v>
      </c>
      <c r="H4" s="2" t="s">
        <v>63</v>
      </c>
      <c r="I4" s="2" t="s">
        <v>31</v>
      </c>
      <c r="J4" s="2" t="s">
        <v>31</v>
      </c>
      <c r="K4" s="2" t="s">
        <v>65</v>
      </c>
      <c r="L4" s="2" t="s">
        <v>66</v>
      </c>
      <c r="M4" s="2" t="s">
        <v>32</v>
      </c>
      <c r="N4" s="1">
        <v>2008</v>
      </c>
      <c r="O4" s="2" t="s">
        <v>67</v>
      </c>
      <c r="P4" s="7" t="s">
        <v>68</v>
      </c>
      <c r="Q4" s="1">
        <v>111.16124760000001</v>
      </c>
      <c r="R4" s="2" t="s">
        <v>64</v>
      </c>
      <c r="S4" s="3"/>
      <c r="T4" s="1">
        <v>6.9799999999999995</v>
      </c>
      <c r="U4" s="2" t="s">
        <v>69</v>
      </c>
      <c r="V4" s="7" t="s">
        <v>36</v>
      </c>
      <c r="W4" s="1">
        <v>37152313</v>
      </c>
      <c r="X4" s="2" t="s">
        <v>70</v>
      </c>
      <c r="Y4" s="4" t="s">
        <v>71</v>
      </c>
      <c r="Z4" s="2" t="s">
        <v>72</v>
      </c>
      <c r="AA4" s="1">
        <v>0.5</v>
      </c>
      <c r="AB4" s="2" t="s">
        <v>73</v>
      </c>
      <c r="AC4" s="106" t="s">
        <v>2406</v>
      </c>
      <c r="AD4" s="106" t="s">
        <v>2540</v>
      </c>
      <c r="AE4" s="107" t="s">
        <v>2541</v>
      </c>
      <c r="AP4" s="86" t="s">
        <v>2520</v>
      </c>
    </row>
    <row r="5" spans="1:44" ht="60">
      <c r="A5" s="11" t="s">
        <v>872</v>
      </c>
      <c r="B5" s="2" t="s">
        <v>58</v>
      </c>
      <c r="C5" s="2" t="s">
        <v>59</v>
      </c>
      <c r="D5" s="2" t="s">
        <v>60</v>
      </c>
      <c r="E5" s="2" t="s">
        <v>61</v>
      </c>
      <c r="F5" s="2" t="s">
        <v>62</v>
      </c>
      <c r="G5" s="1">
        <v>3881611</v>
      </c>
      <c r="H5" s="2" t="s">
        <v>63</v>
      </c>
      <c r="I5" s="2" t="s">
        <v>31</v>
      </c>
      <c r="J5" s="2" t="s">
        <v>31</v>
      </c>
      <c r="K5" s="2" t="s">
        <v>65</v>
      </c>
      <c r="L5" s="2" t="s">
        <v>66</v>
      </c>
      <c r="M5" s="2" t="s">
        <v>32</v>
      </c>
      <c r="N5" s="1">
        <v>2008</v>
      </c>
      <c r="O5" s="2" t="s">
        <v>67</v>
      </c>
      <c r="P5" s="7" t="s">
        <v>68</v>
      </c>
      <c r="Q5" s="1">
        <v>111.16124760000001</v>
      </c>
      <c r="R5" s="2" t="s">
        <v>64</v>
      </c>
      <c r="S5" s="3"/>
      <c r="T5" s="1">
        <v>6.9799999999999995</v>
      </c>
      <c r="U5" s="2" t="s">
        <v>69</v>
      </c>
      <c r="V5" s="7" t="s">
        <v>36</v>
      </c>
      <c r="W5" s="1">
        <v>37154213</v>
      </c>
      <c r="X5" s="2" t="s">
        <v>74</v>
      </c>
      <c r="Y5" s="4" t="s">
        <v>75</v>
      </c>
      <c r="Z5" s="2" t="s">
        <v>72</v>
      </c>
      <c r="AA5" s="1">
        <v>0.5</v>
      </c>
      <c r="AB5" s="2" t="s">
        <v>73</v>
      </c>
      <c r="AC5" s="108" t="s">
        <v>2406</v>
      </c>
      <c r="AD5" s="108" t="s">
        <v>2542</v>
      </c>
      <c r="AE5" s="109" t="s">
        <v>2541</v>
      </c>
      <c r="AP5" s="86" t="s">
        <v>2520</v>
      </c>
    </row>
    <row r="6" spans="1:44" ht="30">
      <c r="A6" s="11" t="s">
        <v>873</v>
      </c>
      <c r="B6" s="2" t="s">
        <v>76</v>
      </c>
      <c r="C6" s="2" t="s">
        <v>77</v>
      </c>
      <c r="D6" s="2" t="s">
        <v>78</v>
      </c>
      <c r="E6" s="2" t="s">
        <v>79</v>
      </c>
      <c r="F6" s="2" t="s">
        <v>80</v>
      </c>
      <c r="G6" s="1">
        <v>4761511</v>
      </c>
      <c r="H6" s="2" t="s">
        <v>81</v>
      </c>
      <c r="I6" s="2" t="s">
        <v>31</v>
      </c>
      <c r="J6" s="2" t="s">
        <v>31</v>
      </c>
      <c r="K6" s="2" t="s">
        <v>82</v>
      </c>
      <c r="L6" s="2" t="s">
        <v>50</v>
      </c>
      <c r="M6" s="2" t="s">
        <v>32</v>
      </c>
      <c r="N6" s="1">
        <v>2008</v>
      </c>
      <c r="O6" s="2" t="s">
        <v>83</v>
      </c>
      <c r="P6" s="7" t="s">
        <v>84</v>
      </c>
      <c r="Q6" s="1">
        <v>94.316999999999993</v>
      </c>
      <c r="R6" s="2" t="s">
        <v>48</v>
      </c>
      <c r="S6" s="3"/>
      <c r="T6" s="1">
        <v>23.59</v>
      </c>
      <c r="U6" s="2" t="s">
        <v>35</v>
      </c>
      <c r="V6" s="7" t="s">
        <v>36</v>
      </c>
      <c r="W6" s="1">
        <v>32040913</v>
      </c>
      <c r="X6" s="2" t="s">
        <v>85</v>
      </c>
      <c r="Y6" s="4" t="s">
        <v>86</v>
      </c>
      <c r="Z6" s="2" t="s">
        <v>72</v>
      </c>
      <c r="AA6" s="1">
        <v>1</v>
      </c>
      <c r="AB6" s="2" t="s">
        <v>87</v>
      </c>
      <c r="AC6" s="7" t="s">
        <v>2300</v>
      </c>
      <c r="AD6" s="7" t="s">
        <v>2434</v>
      </c>
      <c r="AE6" s="11" t="s">
        <v>2435</v>
      </c>
      <c r="AF6" s="79" t="s">
        <v>2304</v>
      </c>
      <c r="AP6" s="86" t="s">
        <v>2520</v>
      </c>
    </row>
    <row r="7" spans="1:44" ht="45">
      <c r="A7" s="11" t="s">
        <v>874</v>
      </c>
      <c r="B7" s="2" t="s">
        <v>88</v>
      </c>
      <c r="C7" s="2" t="s">
        <v>89</v>
      </c>
      <c r="D7" s="2" t="s">
        <v>90</v>
      </c>
      <c r="E7" s="2" t="s">
        <v>91</v>
      </c>
      <c r="F7" s="2" t="s">
        <v>92</v>
      </c>
      <c r="G7" s="1">
        <v>4833911</v>
      </c>
      <c r="H7" s="2" t="s">
        <v>93</v>
      </c>
      <c r="I7" s="2" t="s">
        <v>31</v>
      </c>
      <c r="J7" s="2" t="s">
        <v>31</v>
      </c>
      <c r="K7" s="2" t="s">
        <v>94</v>
      </c>
      <c r="L7" s="2" t="s">
        <v>95</v>
      </c>
      <c r="M7" s="2" t="s">
        <v>32</v>
      </c>
      <c r="N7" s="1">
        <v>2010</v>
      </c>
      <c r="O7" s="2" t="s">
        <v>96</v>
      </c>
      <c r="P7" s="7" t="s">
        <v>97</v>
      </c>
      <c r="Q7" s="1">
        <v>73.02</v>
      </c>
      <c r="R7" s="2" t="s">
        <v>28</v>
      </c>
      <c r="S7" s="3"/>
      <c r="T7" s="1">
        <v>37.1</v>
      </c>
      <c r="U7" s="2" t="s">
        <v>35</v>
      </c>
      <c r="V7" s="7" t="s">
        <v>36</v>
      </c>
      <c r="W7" s="1">
        <v>72198513</v>
      </c>
      <c r="X7" s="2" t="s">
        <v>98</v>
      </c>
      <c r="Y7" s="4" t="s">
        <v>99</v>
      </c>
      <c r="Z7" s="2" t="s">
        <v>98</v>
      </c>
      <c r="AA7" s="79">
        <v>0.67238030147863914</v>
      </c>
      <c r="AB7" s="76" t="s">
        <v>2468</v>
      </c>
      <c r="AC7" s="2" t="s">
        <v>41</v>
      </c>
      <c r="AD7" s="2" t="s">
        <v>41</v>
      </c>
      <c r="AF7" s="79" t="s">
        <v>2304</v>
      </c>
      <c r="AG7" s="74">
        <v>0.67238030147863914</v>
      </c>
      <c r="AP7" s="86" t="s">
        <v>2520</v>
      </c>
    </row>
    <row r="8" spans="1:44" ht="45">
      <c r="A8" s="11" t="s">
        <v>874</v>
      </c>
      <c r="B8" s="2" t="s">
        <v>88</v>
      </c>
      <c r="C8" s="2" t="s">
        <v>89</v>
      </c>
      <c r="D8" s="2" t="s">
        <v>90</v>
      </c>
      <c r="E8" s="2" t="s">
        <v>91</v>
      </c>
      <c r="F8" s="2" t="s">
        <v>92</v>
      </c>
      <c r="G8" s="1">
        <v>4833911</v>
      </c>
      <c r="H8" s="2" t="s">
        <v>93</v>
      </c>
      <c r="I8" s="2" t="s">
        <v>31</v>
      </c>
      <c r="J8" s="2" t="s">
        <v>31</v>
      </c>
      <c r="K8" s="2" t="s">
        <v>94</v>
      </c>
      <c r="L8" s="2" t="s">
        <v>95</v>
      </c>
      <c r="M8" s="2" t="s">
        <v>32</v>
      </c>
      <c r="N8" s="1">
        <v>2010</v>
      </c>
      <c r="O8" s="2" t="s">
        <v>96</v>
      </c>
      <c r="P8" s="7" t="s">
        <v>97</v>
      </c>
      <c r="Q8" s="1">
        <v>73.02</v>
      </c>
      <c r="R8" s="2" t="s">
        <v>28</v>
      </c>
      <c r="S8" s="3"/>
      <c r="T8" s="1">
        <v>37.1</v>
      </c>
      <c r="U8" s="2" t="s">
        <v>35</v>
      </c>
      <c r="V8" s="7" t="s">
        <v>36</v>
      </c>
      <c r="W8" s="1">
        <v>72201413</v>
      </c>
      <c r="X8" s="2" t="s">
        <v>100</v>
      </c>
      <c r="Y8" s="4" t="s">
        <v>101</v>
      </c>
      <c r="Z8" s="2" t="s">
        <v>100</v>
      </c>
      <c r="AA8" s="79">
        <v>0.32761969852136091</v>
      </c>
      <c r="AB8" s="76" t="s">
        <v>2467</v>
      </c>
      <c r="AC8" s="2" t="s">
        <v>41</v>
      </c>
      <c r="AD8" s="2" t="s">
        <v>41</v>
      </c>
      <c r="AF8" s="79" t="s">
        <v>2304</v>
      </c>
      <c r="AG8" s="79">
        <v>0.32761969852136091</v>
      </c>
      <c r="AP8" s="86" t="s">
        <v>2520</v>
      </c>
    </row>
    <row r="9" spans="1:44" ht="90">
      <c r="A9" s="11" t="s">
        <v>875</v>
      </c>
      <c r="B9" s="2" t="s">
        <v>102</v>
      </c>
      <c r="C9" s="2" t="s">
        <v>103</v>
      </c>
      <c r="D9" s="2" t="s">
        <v>104</v>
      </c>
      <c r="E9" s="2" t="s">
        <v>105</v>
      </c>
      <c r="F9" s="2" t="s">
        <v>106</v>
      </c>
      <c r="G9" s="1">
        <v>4841911</v>
      </c>
      <c r="H9" s="2" t="s">
        <v>107</v>
      </c>
      <c r="I9" s="2" t="s">
        <v>31</v>
      </c>
      <c r="J9" s="2" t="s">
        <v>31</v>
      </c>
      <c r="K9" s="2" t="s">
        <v>109</v>
      </c>
      <c r="L9" s="2" t="s">
        <v>109</v>
      </c>
      <c r="M9" s="2" t="s">
        <v>32</v>
      </c>
      <c r="N9" s="1">
        <v>2008</v>
      </c>
      <c r="O9" s="2" t="s">
        <v>110</v>
      </c>
      <c r="P9" s="7" t="s">
        <v>111</v>
      </c>
      <c r="Q9" s="1">
        <v>272.3152</v>
      </c>
      <c r="R9" s="2" t="s">
        <v>108</v>
      </c>
      <c r="S9" s="1">
        <v>6.0000000000000001E-3</v>
      </c>
      <c r="T9" s="1">
        <v>57.502989999999997</v>
      </c>
      <c r="U9" s="2" t="s">
        <v>112</v>
      </c>
      <c r="V9" s="7" t="s">
        <v>36</v>
      </c>
      <c r="W9" s="1">
        <v>86021813</v>
      </c>
      <c r="X9" s="2" t="s">
        <v>113</v>
      </c>
      <c r="Y9" s="4" t="s">
        <v>114</v>
      </c>
      <c r="Z9" s="2" t="s">
        <v>72</v>
      </c>
      <c r="AA9" s="1">
        <v>0</v>
      </c>
      <c r="AB9" s="2" t="s">
        <v>115</v>
      </c>
      <c r="AC9" s="54" t="s">
        <v>2369</v>
      </c>
      <c r="AD9" s="54" t="s">
        <v>2370</v>
      </c>
      <c r="AF9" s="53" t="s">
        <v>2297</v>
      </c>
      <c r="AP9" s="86" t="s">
        <v>2520</v>
      </c>
    </row>
    <row r="10" spans="1:44" ht="90">
      <c r="A10" s="11" t="s">
        <v>875</v>
      </c>
      <c r="B10" s="2" t="s">
        <v>102</v>
      </c>
      <c r="C10" s="2" t="s">
        <v>103</v>
      </c>
      <c r="D10" s="2" t="s">
        <v>104</v>
      </c>
      <c r="E10" s="2" t="s">
        <v>105</v>
      </c>
      <c r="F10" s="2" t="s">
        <v>106</v>
      </c>
      <c r="G10" s="1">
        <v>4841911</v>
      </c>
      <c r="H10" s="2" t="s">
        <v>107</v>
      </c>
      <c r="I10" s="2" t="s">
        <v>31</v>
      </c>
      <c r="J10" s="2" t="s">
        <v>31</v>
      </c>
      <c r="K10" s="2" t="s">
        <v>109</v>
      </c>
      <c r="L10" s="2" t="s">
        <v>109</v>
      </c>
      <c r="M10" s="2" t="s">
        <v>32</v>
      </c>
      <c r="N10" s="1">
        <v>2008</v>
      </c>
      <c r="O10" s="2" t="s">
        <v>110</v>
      </c>
      <c r="P10" s="7" t="s">
        <v>111</v>
      </c>
      <c r="Q10" s="1">
        <v>272.3152</v>
      </c>
      <c r="R10" s="2" t="s">
        <v>108</v>
      </c>
      <c r="S10" s="1">
        <v>6.0000000000000001E-3</v>
      </c>
      <c r="T10" s="1">
        <v>57.502989999999997</v>
      </c>
      <c r="U10" s="2" t="s">
        <v>112</v>
      </c>
      <c r="V10" s="7" t="s">
        <v>36</v>
      </c>
      <c r="W10" s="1">
        <v>86021413</v>
      </c>
      <c r="X10" s="2" t="s">
        <v>116</v>
      </c>
      <c r="Y10" s="1">
        <v>115976514</v>
      </c>
      <c r="Z10" s="2" t="s">
        <v>72</v>
      </c>
      <c r="AA10" s="1">
        <v>0.5</v>
      </c>
      <c r="AB10" s="2" t="s">
        <v>115</v>
      </c>
      <c r="AC10" s="54" t="s">
        <v>2371</v>
      </c>
      <c r="AD10" s="54" t="s">
        <v>2372</v>
      </c>
      <c r="AF10" s="53" t="s">
        <v>2297</v>
      </c>
      <c r="AP10" s="86" t="s">
        <v>2520</v>
      </c>
    </row>
    <row r="11" spans="1:44" ht="90">
      <c r="A11" s="11" t="s">
        <v>875</v>
      </c>
      <c r="B11" s="2" t="s">
        <v>102</v>
      </c>
      <c r="C11" s="2" t="s">
        <v>103</v>
      </c>
      <c r="D11" s="2" t="s">
        <v>104</v>
      </c>
      <c r="E11" s="2" t="s">
        <v>105</v>
      </c>
      <c r="F11" s="2" t="s">
        <v>106</v>
      </c>
      <c r="G11" s="1">
        <v>4841911</v>
      </c>
      <c r="H11" s="2" t="s">
        <v>107</v>
      </c>
      <c r="I11" s="2" t="s">
        <v>31</v>
      </c>
      <c r="J11" s="2" t="s">
        <v>31</v>
      </c>
      <c r="K11" s="2" t="s">
        <v>109</v>
      </c>
      <c r="L11" s="2" t="s">
        <v>109</v>
      </c>
      <c r="M11" s="2" t="s">
        <v>32</v>
      </c>
      <c r="N11" s="1">
        <v>2008</v>
      </c>
      <c r="O11" s="2" t="s">
        <v>110</v>
      </c>
      <c r="P11" s="7" t="s">
        <v>111</v>
      </c>
      <c r="Q11" s="1">
        <v>272.3152</v>
      </c>
      <c r="R11" s="2" t="s">
        <v>108</v>
      </c>
      <c r="S11" s="1">
        <v>6.0000000000000001E-3</v>
      </c>
      <c r="T11" s="1">
        <v>57.502989999999997</v>
      </c>
      <c r="U11" s="2" t="s">
        <v>112</v>
      </c>
      <c r="V11" s="7" t="s">
        <v>36</v>
      </c>
      <c r="W11" s="1">
        <v>86022113</v>
      </c>
      <c r="X11" s="2" t="s">
        <v>117</v>
      </c>
      <c r="Y11" s="1">
        <v>115977214</v>
      </c>
      <c r="Z11" s="2" t="s">
        <v>72</v>
      </c>
      <c r="AA11" s="1">
        <v>0</v>
      </c>
      <c r="AB11" s="2" t="s">
        <v>115</v>
      </c>
      <c r="AC11" s="54" t="s">
        <v>2369</v>
      </c>
      <c r="AD11" s="54" t="s">
        <v>2373</v>
      </c>
      <c r="AF11" s="53" t="s">
        <v>2297</v>
      </c>
      <c r="AP11" s="86" t="s">
        <v>2520</v>
      </c>
    </row>
    <row r="12" spans="1:44" ht="90">
      <c r="A12" s="11" t="s">
        <v>875</v>
      </c>
      <c r="B12" s="2" t="s">
        <v>102</v>
      </c>
      <c r="C12" s="2" t="s">
        <v>103</v>
      </c>
      <c r="D12" s="2" t="s">
        <v>104</v>
      </c>
      <c r="E12" s="2" t="s">
        <v>105</v>
      </c>
      <c r="F12" s="2" t="s">
        <v>106</v>
      </c>
      <c r="G12" s="1">
        <v>4841911</v>
      </c>
      <c r="H12" s="2" t="s">
        <v>107</v>
      </c>
      <c r="I12" s="2" t="s">
        <v>31</v>
      </c>
      <c r="J12" s="2" t="s">
        <v>31</v>
      </c>
      <c r="K12" s="2" t="s">
        <v>109</v>
      </c>
      <c r="L12" s="2" t="s">
        <v>109</v>
      </c>
      <c r="M12" s="2" t="s">
        <v>32</v>
      </c>
      <c r="N12" s="1">
        <v>2008</v>
      </c>
      <c r="O12" s="2" t="s">
        <v>110</v>
      </c>
      <c r="P12" s="7" t="s">
        <v>111</v>
      </c>
      <c r="Q12" s="1">
        <v>272.3152</v>
      </c>
      <c r="R12" s="2" t="s">
        <v>108</v>
      </c>
      <c r="S12" s="1">
        <v>6.0000000000000001E-3</v>
      </c>
      <c r="T12" s="1">
        <v>57.502989999999997</v>
      </c>
      <c r="U12" s="2" t="s">
        <v>112</v>
      </c>
      <c r="V12" s="7" t="s">
        <v>36</v>
      </c>
      <c r="W12" s="1">
        <v>86022013</v>
      </c>
      <c r="X12" s="2" t="s">
        <v>118</v>
      </c>
      <c r="Y12" s="1">
        <v>115977114</v>
      </c>
      <c r="Z12" s="2" t="s">
        <v>72</v>
      </c>
      <c r="AA12" s="1">
        <v>0</v>
      </c>
      <c r="AB12" s="2" t="s">
        <v>115</v>
      </c>
      <c r="AC12" s="54" t="s">
        <v>2369</v>
      </c>
      <c r="AD12" s="54" t="s">
        <v>2374</v>
      </c>
      <c r="AF12" s="53" t="s">
        <v>2297</v>
      </c>
      <c r="AP12" s="86" t="s">
        <v>2520</v>
      </c>
    </row>
    <row r="13" spans="1:44" ht="60">
      <c r="A13" s="11" t="s">
        <v>875</v>
      </c>
      <c r="B13" s="2" t="s">
        <v>102</v>
      </c>
      <c r="C13" s="2" t="s">
        <v>103</v>
      </c>
      <c r="D13" s="2" t="s">
        <v>104</v>
      </c>
      <c r="E13" s="2" t="s">
        <v>105</v>
      </c>
      <c r="F13" s="2" t="s">
        <v>106</v>
      </c>
      <c r="G13" s="1">
        <v>4841911</v>
      </c>
      <c r="H13" s="2" t="s">
        <v>107</v>
      </c>
      <c r="I13" s="2" t="s">
        <v>31</v>
      </c>
      <c r="J13" s="2" t="s">
        <v>31</v>
      </c>
      <c r="K13" s="2" t="s">
        <v>109</v>
      </c>
      <c r="L13" s="2" t="s">
        <v>109</v>
      </c>
      <c r="M13" s="2" t="s">
        <v>32</v>
      </c>
      <c r="N13" s="1">
        <v>2008</v>
      </c>
      <c r="O13" s="2" t="s">
        <v>110</v>
      </c>
      <c r="P13" s="7" t="s">
        <v>111</v>
      </c>
      <c r="Q13" s="1">
        <v>272.3152</v>
      </c>
      <c r="R13" s="2" t="s">
        <v>108</v>
      </c>
      <c r="S13" s="1">
        <v>6.0000000000000001E-3</v>
      </c>
      <c r="T13" s="1">
        <v>57.502989999999997</v>
      </c>
      <c r="U13" s="2" t="s">
        <v>119</v>
      </c>
      <c r="V13" s="7" t="s">
        <v>36</v>
      </c>
      <c r="W13" s="1">
        <v>86021913</v>
      </c>
      <c r="X13" s="2" t="s">
        <v>120</v>
      </c>
      <c r="Y13" s="1">
        <v>115977014</v>
      </c>
      <c r="Z13" s="2" t="s">
        <v>72</v>
      </c>
      <c r="AA13" s="1">
        <v>0</v>
      </c>
      <c r="AB13" s="2" t="s">
        <v>115</v>
      </c>
      <c r="AC13" s="54" t="s">
        <v>2369</v>
      </c>
      <c r="AD13" s="54" t="s">
        <v>2375</v>
      </c>
      <c r="AF13" s="53" t="s">
        <v>2297</v>
      </c>
      <c r="AP13" s="86" t="s">
        <v>2520</v>
      </c>
    </row>
    <row r="14" spans="1:44" ht="90">
      <c r="A14" s="11" t="s">
        <v>875</v>
      </c>
      <c r="B14" s="2" t="s">
        <v>102</v>
      </c>
      <c r="C14" s="2" t="s">
        <v>103</v>
      </c>
      <c r="D14" s="2" t="s">
        <v>104</v>
      </c>
      <c r="E14" s="2" t="s">
        <v>105</v>
      </c>
      <c r="F14" s="2" t="s">
        <v>106</v>
      </c>
      <c r="G14" s="1">
        <v>4841911</v>
      </c>
      <c r="H14" s="2" t="s">
        <v>107</v>
      </c>
      <c r="I14" s="2" t="s">
        <v>31</v>
      </c>
      <c r="J14" s="2" t="s">
        <v>31</v>
      </c>
      <c r="K14" s="2" t="s">
        <v>109</v>
      </c>
      <c r="L14" s="2" t="s">
        <v>109</v>
      </c>
      <c r="M14" s="2" t="s">
        <v>32</v>
      </c>
      <c r="N14" s="1">
        <v>2008</v>
      </c>
      <c r="O14" s="2" t="s">
        <v>110</v>
      </c>
      <c r="P14" s="7" t="s">
        <v>111</v>
      </c>
      <c r="Q14" s="1">
        <v>272.3152</v>
      </c>
      <c r="R14" s="2" t="s">
        <v>108</v>
      </c>
      <c r="S14" s="1">
        <v>6.0000000000000001E-3</v>
      </c>
      <c r="T14" s="1">
        <v>57.502989999999997</v>
      </c>
      <c r="U14" s="2" t="s">
        <v>112</v>
      </c>
      <c r="V14" s="7" t="s">
        <v>36</v>
      </c>
      <c r="W14" s="1">
        <v>86021513</v>
      </c>
      <c r="X14" s="2" t="s">
        <v>121</v>
      </c>
      <c r="Y14" s="1">
        <v>115976614</v>
      </c>
      <c r="Z14" s="2" t="s">
        <v>72</v>
      </c>
      <c r="AA14" s="1">
        <v>0.5</v>
      </c>
      <c r="AB14" s="2" t="s">
        <v>115</v>
      </c>
      <c r="AC14" s="54" t="s">
        <v>2376</v>
      </c>
      <c r="AD14" s="54" t="s">
        <v>2377</v>
      </c>
      <c r="AE14">
        <f>10.9+11.5</f>
        <v>22.4</v>
      </c>
      <c r="AF14" s="53" t="s">
        <v>2297</v>
      </c>
      <c r="AP14" s="86" t="s">
        <v>2520</v>
      </c>
    </row>
    <row r="15" spans="1:44" ht="30">
      <c r="A15" s="11" t="s">
        <v>876</v>
      </c>
      <c r="B15" s="2" t="s">
        <v>122</v>
      </c>
      <c r="C15" s="2" t="s">
        <v>77</v>
      </c>
      <c r="D15" s="2" t="s">
        <v>123</v>
      </c>
      <c r="E15" s="2" t="s">
        <v>124</v>
      </c>
      <c r="F15" s="2" t="s">
        <v>125</v>
      </c>
      <c r="G15" s="1">
        <v>4979911</v>
      </c>
      <c r="H15" s="2" t="s">
        <v>126</v>
      </c>
      <c r="I15" s="2" t="s">
        <v>31</v>
      </c>
      <c r="J15" s="2" t="s">
        <v>31</v>
      </c>
      <c r="K15" s="2" t="s">
        <v>128</v>
      </c>
      <c r="L15" s="2" t="s">
        <v>50</v>
      </c>
      <c r="M15" s="2" t="s">
        <v>32</v>
      </c>
      <c r="N15" s="1">
        <v>2008</v>
      </c>
      <c r="O15" s="2" t="s">
        <v>129</v>
      </c>
      <c r="P15" s="7" t="s">
        <v>130</v>
      </c>
      <c r="Q15" s="1">
        <v>224.20999999999998</v>
      </c>
      <c r="R15" s="2" t="s">
        <v>127</v>
      </c>
      <c r="S15" s="3"/>
      <c r="T15" s="1">
        <v>0.11</v>
      </c>
      <c r="U15" s="2" t="s">
        <v>131</v>
      </c>
      <c r="V15" s="7" t="s">
        <v>36</v>
      </c>
      <c r="W15" s="1">
        <v>30036413</v>
      </c>
      <c r="X15" s="2" t="s">
        <v>132</v>
      </c>
      <c r="Y15" s="1">
        <v>11550214</v>
      </c>
      <c r="Z15" s="2" t="s">
        <v>133</v>
      </c>
      <c r="AA15" s="1">
        <v>1</v>
      </c>
      <c r="AB15" s="2" t="s">
        <v>134</v>
      </c>
      <c r="AC15" s="7" t="s">
        <v>2282</v>
      </c>
      <c r="AD15" s="7" t="s">
        <v>2316</v>
      </c>
      <c r="AF15" s="51" t="s">
        <v>2297</v>
      </c>
      <c r="AG15">
        <v>0</v>
      </c>
      <c r="AN15" s="6" t="s">
        <v>2317</v>
      </c>
      <c r="AP15" s="86" t="s">
        <v>2520</v>
      </c>
    </row>
    <row r="16" spans="1:44" ht="30">
      <c r="A16" s="11" t="s">
        <v>877</v>
      </c>
      <c r="B16" s="2" t="s">
        <v>135</v>
      </c>
      <c r="C16" s="2" t="s">
        <v>136</v>
      </c>
      <c r="D16" s="2" t="s">
        <v>137</v>
      </c>
      <c r="E16" s="2" t="s">
        <v>138</v>
      </c>
      <c r="F16" s="2" t="s">
        <v>139</v>
      </c>
      <c r="G16" s="1">
        <v>4985211</v>
      </c>
      <c r="H16" s="2" t="s">
        <v>140</v>
      </c>
      <c r="I16" s="2" t="s">
        <v>31</v>
      </c>
      <c r="J16" s="2" t="s">
        <v>31</v>
      </c>
      <c r="K16" s="2" t="s">
        <v>141</v>
      </c>
      <c r="L16" s="2" t="s">
        <v>50</v>
      </c>
      <c r="M16" s="2" t="s">
        <v>32</v>
      </c>
      <c r="N16" s="1">
        <v>2009</v>
      </c>
      <c r="O16" s="2" t="s">
        <v>142</v>
      </c>
      <c r="P16" s="7" t="s">
        <v>143</v>
      </c>
      <c r="Q16" s="1">
        <v>57.92</v>
      </c>
      <c r="R16" s="2" t="s">
        <v>127</v>
      </c>
      <c r="S16" s="3"/>
      <c r="T16" s="1">
        <v>57.330259999999996</v>
      </c>
      <c r="U16" s="2" t="s">
        <v>35</v>
      </c>
      <c r="V16" s="7" t="s">
        <v>36</v>
      </c>
      <c r="W16" s="1">
        <v>28840113</v>
      </c>
      <c r="X16" s="2" t="s">
        <v>72</v>
      </c>
      <c r="Y16" s="1">
        <v>2226014</v>
      </c>
      <c r="Z16" s="2" t="s">
        <v>39</v>
      </c>
      <c r="AA16" s="1">
        <v>0.5</v>
      </c>
      <c r="AB16" s="2" t="s">
        <v>144</v>
      </c>
      <c r="AC16" s="2" t="s">
        <v>41</v>
      </c>
      <c r="AD16" s="2" t="s">
        <v>41</v>
      </c>
      <c r="AP16" s="86" t="s">
        <v>2520</v>
      </c>
    </row>
    <row r="17" spans="1:42" ht="30">
      <c r="A17" s="11" t="s">
        <v>877</v>
      </c>
      <c r="B17" s="2" t="s">
        <v>135</v>
      </c>
      <c r="C17" s="2" t="s">
        <v>136</v>
      </c>
      <c r="D17" s="2" t="s">
        <v>137</v>
      </c>
      <c r="E17" s="2" t="s">
        <v>138</v>
      </c>
      <c r="F17" s="2" t="s">
        <v>139</v>
      </c>
      <c r="G17" s="1">
        <v>4985211</v>
      </c>
      <c r="H17" s="2" t="s">
        <v>140</v>
      </c>
      <c r="I17" s="2" t="s">
        <v>31</v>
      </c>
      <c r="J17" s="2" t="s">
        <v>31</v>
      </c>
      <c r="K17" s="2" t="s">
        <v>141</v>
      </c>
      <c r="L17" s="2" t="s">
        <v>50</v>
      </c>
      <c r="M17" s="2" t="s">
        <v>32</v>
      </c>
      <c r="N17" s="1">
        <v>2009</v>
      </c>
      <c r="O17" s="2" t="s">
        <v>142</v>
      </c>
      <c r="P17" s="7" t="s">
        <v>143</v>
      </c>
      <c r="Q17" s="1">
        <v>57.92</v>
      </c>
      <c r="R17" s="2" t="s">
        <v>127</v>
      </c>
      <c r="S17" s="3"/>
      <c r="T17" s="1">
        <v>57.330259999999996</v>
      </c>
      <c r="U17" s="2" t="s">
        <v>35</v>
      </c>
      <c r="V17" s="7" t="s">
        <v>36</v>
      </c>
      <c r="W17" s="1">
        <v>28840113</v>
      </c>
      <c r="X17" s="2" t="s">
        <v>72</v>
      </c>
      <c r="Y17" s="1">
        <v>2225914</v>
      </c>
      <c r="Z17" s="2" t="s">
        <v>72</v>
      </c>
      <c r="AA17" s="1">
        <v>0.5</v>
      </c>
      <c r="AB17" s="2" t="s">
        <v>144</v>
      </c>
      <c r="AC17" s="2" t="s">
        <v>41</v>
      </c>
      <c r="AD17" s="2" t="s">
        <v>41</v>
      </c>
      <c r="AP17" s="86" t="s">
        <v>2520</v>
      </c>
    </row>
    <row r="18" spans="1:42" ht="30">
      <c r="A18" s="11" t="s">
        <v>877</v>
      </c>
      <c r="B18" s="2" t="s">
        <v>135</v>
      </c>
      <c r="C18" s="2" t="s">
        <v>136</v>
      </c>
      <c r="D18" s="2" t="s">
        <v>137</v>
      </c>
      <c r="E18" s="2" t="s">
        <v>138</v>
      </c>
      <c r="F18" s="2" t="s">
        <v>145</v>
      </c>
      <c r="G18" s="1">
        <v>4986911</v>
      </c>
      <c r="H18" s="2" t="s">
        <v>146</v>
      </c>
      <c r="I18" s="2" t="s">
        <v>31</v>
      </c>
      <c r="J18" s="2" t="s">
        <v>31</v>
      </c>
      <c r="K18" s="2" t="s">
        <v>147</v>
      </c>
      <c r="L18" s="2" t="s">
        <v>50</v>
      </c>
      <c r="M18" s="2" t="s">
        <v>32</v>
      </c>
      <c r="N18" s="1">
        <v>2009</v>
      </c>
      <c r="O18" s="2" t="s">
        <v>148</v>
      </c>
      <c r="P18" s="7" t="s">
        <v>143</v>
      </c>
      <c r="Q18" s="1">
        <v>72.959999999999994</v>
      </c>
      <c r="R18" s="2" t="s">
        <v>127</v>
      </c>
      <c r="S18" s="3"/>
      <c r="T18" s="1">
        <v>45.001399999999997</v>
      </c>
      <c r="U18" s="2" t="s">
        <v>35</v>
      </c>
      <c r="V18" s="7" t="s">
        <v>36</v>
      </c>
      <c r="W18" s="1">
        <v>28807213</v>
      </c>
      <c r="X18" s="2" t="s">
        <v>72</v>
      </c>
      <c r="Y18" s="1">
        <v>2224314</v>
      </c>
      <c r="Z18" s="2" t="s">
        <v>72</v>
      </c>
      <c r="AA18" s="1">
        <v>1</v>
      </c>
      <c r="AB18" s="2" t="s">
        <v>149</v>
      </c>
      <c r="AC18" s="2" t="s">
        <v>41</v>
      </c>
      <c r="AD18" s="2" t="s">
        <v>41</v>
      </c>
      <c r="AP18" s="86" t="s">
        <v>2520</v>
      </c>
    </row>
    <row r="19" spans="1:42" ht="45">
      <c r="A19" s="11" t="s">
        <v>878</v>
      </c>
      <c r="B19" s="2" t="s">
        <v>150</v>
      </c>
      <c r="C19" s="2" t="s">
        <v>151</v>
      </c>
      <c r="D19" s="2" t="s">
        <v>152</v>
      </c>
      <c r="E19" s="2" t="s">
        <v>153</v>
      </c>
      <c r="F19" s="2" t="s">
        <v>154</v>
      </c>
      <c r="G19" s="1">
        <v>6195811</v>
      </c>
      <c r="H19" s="2" t="s">
        <v>155</v>
      </c>
      <c r="I19" s="2" t="s">
        <v>31</v>
      </c>
      <c r="J19" s="2" t="s">
        <v>31</v>
      </c>
      <c r="K19" s="2" t="s">
        <v>156</v>
      </c>
      <c r="L19" s="2" t="s">
        <v>50</v>
      </c>
      <c r="M19" s="2" t="s">
        <v>32</v>
      </c>
      <c r="N19" s="1">
        <v>2008</v>
      </c>
      <c r="O19" s="2" t="s">
        <v>157</v>
      </c>
      <c r="P19" s="7" t="s">
        <v>158</v>
      </c>
      <c r="Q19" s="1">
        <v>104.08999999999999</v>
      </c>
      <c r="R19" s="2" t="s">
        <v>127</v>
      </c>
      <c r="S19" s="3"/>
      <c r="T19" s="1">
        <v>8.9260000000000002</v>
      </c>
      <c r="U19" s="2" t="s">
        <v>131</v>
      </c>
      <c r="V19" s="7" t="s">
        <v>36</v>
      </c>
      <c r="W19" s="1">
        <v>15199313</v>
      </c>
      <c r="X19" s="2" t="s">
        <v>159</v>
      </c>
      <c r="Y19" s="1">
        <v>11737114</v>
      </c>
      <c r="Z19" s="2" t="s">
        <v>72</v>
      </c>
      <c r="AA19" s="1">
        <v>0.33333333333333331</v>
      </c>
      <c r="AB19" s="2" t="s">
        <v>160</v>
      </c>
      <c r="AC19" s="2" t="s">
        <v>41</v>
      </c>
      <c r="AD19" s="2" t="s">
        <v>41</v>
      </c>
      <c r="AP19" s="86" t="s">
        <v>2520</v>
      </c>
    </row>
    <row r="20" spans="1:42" ht="45">
      <c r="A20" s="11" t="s">
        <v>878</v>
      </c>
      <c r="B20" s="2" t="s">
        <v>150</v>
      </c>
      <c r="C20" s="2" t="s">
        <v>151</v>
      </c>
      <c r="D20" s="2" t="s">
        <v>152</v>
      </c>
      <c r="E20" s="2" t="s">
        <v>153</v>
      </c>
      <c r="F20" s="2" t="s">
        <v>154</v>
      </c>
      <c r="G20" s="1">
        <v>6195811</v>
      </c>
      <c r="H20" s="2" t="s">
        <v>155</v>
      </c>
      <c r="I20" s="2" t="s">
        <v>31</v>
      </c>
      <c r="J20" s="2" t="s">
        <v>31</v>
      </c>
      <c r="K20" s="2" t="s">
        <v>156</v>
      </c>
      <c r="L20" s="2" t="s">
        <v>50</v>
      </c>
      <c r="M20" s="2" t="s">
        <v>32</v>
      </c>
      <c r="N20" s="1">
        <v>2008</v>
      </c>
      <c r="O20" s="2" t="s">
        <v>157</v>
      </c>
      <c r="P20" s="7" t="s">
        <v>158</v>
      </c>
      <c r="Q20" s="1">
        <v>104.08999999999999</v>
      </c>
      <c r="R20" s="2" t="s">
        <v>127</v>
      </c>
      <c r="S20" s="3"/>
      <c r="T20" s="1">
        <v>8.9260000000000002</v>
      </c>
      <c r="U20" s="2" t="s">
        <v>131</v>
      </c>
      <c r="V20" s="7" t="s">
        <v>36</v>
      </c>
      <c r="W20" s="1">
        <v>15196313</v>
      </c>
      <c r="X20" s="2" t="s">
        <v>161</v>
      </c>
      <c r="Y20" s="1">
        <v>15348214</v>
      </c>
      <c r="Z20" s="2" t="s">
        <v>39</v>
      </c>
      <c r="AA20" s="1">
        <v>0.33333333333333331</v>
      </c>
      <c r="AB20" s="2" t="s">
        <v>160</v>
      </c>
      <c r="AC20" s="2" t="s">
        <v>41</v>
      </c>
      <c r="AD20" s="2" t="s">
        <v>41</v>
      </c>
      <c r="AP20" s="86" t="s">
        <v>2520</v>
      </c>
    </row>
    <row r="21" spans="1:42" ht="45">
      <c r="A21" s="11" t="s">
        <v>878</v>
      </c>
      <c r="B21" s="2" t="s">
        <v>150</v>
      </c>
      <c r="C21" s="2" t="s">
        <v>151</v>
      </c>
      <c r="D21" s="2" t="s">
        <v>152</v>
      </c>
      <c r="E21" s="2" t="s">
        <v>153</v>
      </c>
      <c r="F21" s="2" t="s">
        <v>154</v>
      </c>
      <c r="G21" s="1">
        <v>6195811</v>
      </c>
      <c r="H21" s="2" t="s">
        <v>155</v>
      </c>
      <c r="I21" s="2" t="s">
        <v>31</v>
      </c>
      <c r="J21" s="2" t="s">
        <v>31</v>
      </c>
      <c r="K21" s="2" t="s">
        <v>156</v>
      </c>
      <c r="L21" s="2" t="s">
        <v>50</v>
      </c>
      <c r="M21" s="2" t="s">
        <v>32</v>
      </c>
      <c r="N21" s="1">
        <v>2008</v>
      </c>
      <c r="O21" s="2" t="s">
        <v>157</v>
      </c>
      <c r="P21" s="7" t="s">
        <v>158</v>
      </c>
      <c r="Q21" s="1">
        <v>104.08999999999999</v>
      </c>
      <c r="R21" s="2" t="s">
        <v>127</v>
      </c>
      <c r="S21" s="3"/>
      <c r="T21" s="1">
        <v>8.9260000000000002</v>
      </c>
      <c r="U21" s="2" t="s">
        <v>131</v>
      </c>
      <c r="V21" s="7" t="s">
        <v>36</v>
      </c>
      <c r="W21" s="1">
        <v>15198713</v>
      </c>
      <c r="X21" s="2" t="s">
        <v>162</v>
      </c>
      <c r="Y21" s="1">
        <v>11737714</v>
      </c>
      <c r="Z21" s="2" t="s">
        <v>72</v>
      </c>
      <c r="AA21" s="1">
        <v>0.33333333333333331</v>
      </c>
      <c r="AB21" s="2" t="s">
        <v>160</v>
      </c>
      <c r="AC21" s="2" t="s">
        <v>41</v>
      </c>
      <c r="AD21" s="2" t="s">
        <v>41</v>
      </c>
      <c r="AP21" s="86" t="s">
        <v>2520</v>
      </c>
    </row>
    <row r="22" spans="1:42" ht="30">
      <c r="A22" s="11" t="s">
        <v>872</v>
      </c>
      <c r="B22" s="2" t="s">
        <v>163</v>
      </c>
      <c r="C22" s="2" t="s">
        <v>59</v>
      </c>
      <c r="D22" s="2" t="s">
        <v>164</v>
      </c>
      <c r="E22" s="2" t="s">
        <v>61</v>
      </c>
      <c r="F22" s="2" t="s">
        <v>165</v>
      </c>
      <c r="G22" s="1">
        <v>6580811</v>
      </c>
      <c r="H22" s="2" t="s">
        <v>166</v>
      </c>
      <c r="I22" s="2" t="s">
        <v>31</v>
      </c>
      <c r="J22" s="2" t="s">
        <v>31</v>
      </c>
      <c r="K22" s="2" t="s">
        <v>167</v>
      </c>
      <c r="L22" s="2" t="s">
        <v>168</v>
      </c>
      <c r="M22" s="2" t="s">
        <v>32</v>
      </c>
      <c r="N22" s="1">
        <v>2008</v>
      </c>
      <c r="O22" s="2" t="s">
        <v>169</v>
      </c>
      <c r="P22" s="7" t="s">
        <v>170</v>
      </c>
      <c r="Q22" s="1">
        <v>53.575600000000001</v>
      </c>
      <c r="R22" s="2" t="s">
        <v>48</v>
      </c>
      <c r="S22" s="3"/>
      <c r="T22" s="1">
        <v>16.18731</v>
      </c>
      <c r="U22" s="2" t="s">
        <v>35</v>
      </c>
      <c r="V22" s="7" t="s">
        <v>36</v>
      </c>
      <c r="W22" s="1">
        <v>17400113</v>
      </c>
      <c r="X22" s="2" t="s">
        <v>171</v>
      </c>
      <c r="Y22" s="1">
        <v>92996114</v>
      </c>
      <c r="Z22" s="2" t="s">
        <v>72</v>
      </c>
      <c r="AA22" s="1">
        <v>0.5</v>
      </c>
      <c r="AB22" s="2" t="s">
        <v>172</v>
      </c>
      <c r="AC22" s="110" t="s">
        <v>2406</v>
      </c>
      <c r="AD22" s="110" t="s">
        <v>2543</v>
      </c>
      <c r="AE22" s="111" t="s">
        <v>2541</v>
      </c>
      <c r="AP22" s="86" t="s">
        <v>2520</v>
      </c>
    </row>
    <row r="23" spans="1:42" ht="30">
      <c r="A23" s="11" t="s">
        <v>872</v>
      </c>
      <c r="B23" s="2" t="s">
        <v>163</v>
      </c>
      <c r="C23" s="2" t="s">
        <v>59</v>
      </c>
      <c r="D23" s="2" t="s">
        <v>164</v>
      </c>
      <c r="E23" s="2" t="s">
        <v>61</v>
      </c>
      <c r="F23" s="2" t="s">
        <v>165</v>
      </c>
      <c r="G23" s="1">
        <v>6580811</v>
      </c>
      <c r="H23" s="2" t="s">
        <v>166</v>
      </c>
      <c r="I23" s="2" t="s">
        <v>31</v>
      </c>
      <c r="J23" s="2" t="s">
        <v>31</v>
      </c>
      <c r="K23" s="2" t="s">
        <v>167</v>
      </c>
      <c r="L23" s="2" t="s">
        <v>168</v>
      </c>
      <c r="M23" s="2" t="s">
        <v>32</v>
      </c>
      <c r="N23" s="1">
        <v>2008</v>
      </c>
      <c r="O23" s="2" t="s">
        <v>169</v>
      </c>
      <c r="P23" s="7" t="s">
        <v>170</v>
      </c>
      <c r="Q23" s="1">
        <v>53.575600000000001</v>
      </c>
      <c r="R23" s="2" t="s">
        <v>48</v>
      </c>
      <c r="S23" s="3"/>
      <c r="T23" s="1">
        <v>16.18731</v>
      </c>
      <c r="U23" s="2" t="s">
        <v>35</v>
      </c>
      <c r="V23" s="7" t="s">
        <v>36</v>
      </c>
      <c r="W23" s="1">
        <v>17400513</v>
      </c>
      <c r="X23" s="2" t="s">
        <v>173</v>
      </c>
      <c r="Y23" s="1">
        <v>92995614</v>
      </c>
      <c r="Z23" s="2" t="s">
        <v>72</v>
      </c>
      <c r="AA23" s="1">
        <v>0.5</v>
      </c>
      <c r="AB23" s="2" t="s">
        <v>172</v>
      </c>
      <c r="AC23" s="112" t="s">
        <v>2406</v>
      </c>
      <c r="AD23" s="112" t="s">
        <v>2543</v>
      </c>
      <c r="AE23" s="113" t="s">
        <v>2541</v>
      </c>
      <c r="AP23" s="86" t="s">
        <v>2520</v>
      </c>
    </row>
    <row r="24" spans="1:42" ht="30">
      <c r="A24" s="11" t="s">
        <v>879</v>
      </c>
      <c r="B24" s="2" t="s">
        <v>174</v>
      </c>
      <c r="C24" s="2" t="s">
        <v>175</v>
      </c>
      <c r="D24" s="2" t="s">
        <v>176</v>
      </c>
      <c r="E24" s="2" t="s">
        <v>41</v>
      </c>
      <c r="F24" s="2" t="s">
        <v>41</v>
      </c>
      <c r="G24" s="1">
        <v>7014111</v>
      </c>
      <c r="H24" s="2" t="s">
        <v>177</v>
      </c>
      <c r="I24" s="2" t="s">
        <v>31</v>
      </c>
      <c r="J24" s="2" t="s">
        <v>31</v>
      </c>
      <c r="K24" s="2" t="s">
        <v>179</v>
      </c>
      <c r="L24" s="2" t="s">
        <v>41</v>
      </c>
      <c r="M24" s="2" t="s">
        <v>32</v>
      </c>
      <c r="N24" s="1">
        <v>2008</v>
      </c>
      <c r="O24" s="2" t="s">
        <v>180</v>
      </c>
      <c r="P24" s="7" t="s">
        <v>176</v>
      </c>
      <c r="Q24" s="1">
        <v>191.53507999999999</v>
      </c>
      <c r="R24" s="2" t="s">
        <v>178</v>
      </c>
      <c r="S24" s="3"/>
      <c r="T24" s="1">
        <v>22.6</v>
      </c>
      <c r="U24" s="2" t="s">
        <v>35</v>
      </c>
      <c r="V24" s="7" t="s">
        <v>36</v>
      </c>
      <c r="W24" s="1">
        <v>14694913</v>
      </c>
      <c r="X24" s="2" t="s">
        <v>41</v>
      </c>
      <c r="Y24" s="1">
        <v>65008714</v>
      </c>
      <c r="Z24" s="2" t="s">
        <v>39</v>
      </c>
      <c r="AA24" s="1">
        <v>1</v>
      </c>
      <c r="AB24" s="2" t="s">
        <v>181</v>
      </c>
      <c r="AC24" s="76" t="s">
        <v>2406</v>
      </c>
      <c r="AD24" s="2" t="s">
        <v>41</v>
      </c>
      <c r="AL24" s="79" t="s">
        <v>2496</v>
      </c>
      <c r="AP24" s="86" t="s">
        <v>2520</v>
      </c>
    </row>
    <row r="25" spans="1:42" ht="30">
      <c r="A25" s="11" t="s">
        <v>879</v>
      </c>
      <c r="B25" s="2" t="s">
        <v>182</v>
      </c>
      <c r="C25" s="2" t="s">
        <v>175</v>
      </c>
      <c r="D25" s="2" t="s">
        <v>183</v>
      </c>
      <c r="E25" s="2" t="s">
        <v>41</v>
      </c>
      <c r="F25" s="2" t="s">
        <v>41</v>
      </c>
      <c r="G25" s="1">
        <v>7128111</v>
      </c>
      <c r="H25" s="2" t="s">
        <v>184</v>
      </c>
      <c r="I25" s="2" t="s">
        <v>31</v>
      </c>
      <c r="J25" s="2" t="s">
        <v>31</v>
      </c>
      <c r="K25" s="2" t="s">
        <v>185</v>
      </c>
      <c r="L25" s="2" t="s">
        <v>41</v>
      </c>
      <c r="M25" s="2" t="s">
        <v>32</v>
      </c>
      <c r="N25" s="1">
        <v>2008</v>
      </c>
      <c r="O25" s="2" t="s">
        <v>186</v>
      </c>
      <c r="P25" s="7" t="s">
        <v>183</v>
      </c>
      <c r="Q25" s="1">
        <v>72.380999999999958</v>
      </c>
      <c r="R25" s="2" t="s">
        <v>178</v>
      </c>
      <c r="S25" s="3"/>
      <c r="T25" s="1">
        <v>8.6999999999999993</v>
      </c>
      <c r="U25" s="2" t="s">
        <v>35</v>
      </c>
      <c r="V25" s="7" t="s">
        <v>36</v>
      </c>
      <c r="W25" s="1">
        <v>14800113</v>
      </c>
      <c r="X25" s="2" t="s">
        <v>41</v>
      </c>
      <c r="Y25" s="1">
        <v>65007614</v>
      </c>
      <c r="Z25" s="2" t="s">
        <v>41</v>
      </c>
      <c r="AA25" s="1">
        <v>1</v>
      </c>
      <c r="AB25" s="2" t="s">
        <v>187</v>
      </c>
      <c r="AC25" s="76" t="s">
        <v>2406</v>
      </c>
      <c r="AD25" s="2" t="s">
        <v>41</v>
      </c>
      <c r="AL25" s="79" t="s">
        <v>2496</v>
      </c>
      <c r="AP25" s="86" t="s">
        <v>2520</v>
      </c>
    </row>
    <row r="26" spans="1:42" ht="30">
      <c r="A26" s="11" t="s">
        <v>880</v>
      </c>
      <c r="B26" s="2" t="s">
        <v>188</v>
      </c>
      <c r="C26" s="2" t="s">
        <v>189</v>
      </c>
      <c r="D26" s="2" t="s">
        <v>190</v>
      </c>
      <c r="E26" s="2" t="s">
        <v>191</v>
      </c>
      <c r="F26" s="2" t="s">
        <v>192</v>
      </c>
      <c r="G26" s="1">
        <v>7219011</v>
      </c>
      <c r="H26" s="2" t="s">
        <v>193</v>
      </c>
      <c r="I26" s="2" t="s">
        <v>31</v>
      </c>
      <c r="J26" s="2" t="s">
        <v>31</v>
      </c>
      <c r="K26" s="2" t="s">
        <v>194</v>
      </c>
      <c r="L26" s="2" t="s">
        <v>194</v>
      </c>
      <c r="M26" s="2" t="s">
        <v>32</v>
      </c>
      <c r="N26" s="1">
        <v>1978</v>
      </c>
      <c r="O26" s="2" t="s">
        <v>195</v>
      </c>
      <c r="P26" s="7" t="s">
        <v>196</v>
      </c>
      <c r="Q26" s="1">
        <v>2938.9599999999996</v>
      </c>
      <c r="R26" s="2" t="s">
        <v>28</v>
      </c>
      <c r="S26" s="3"/>
      <c r="T26" s="1">
        <v>1508.1289999999999</v>
      </c>
      <c r="U26" s="2" t="s">
        <v>35</v>
      </c>
      <c r="V26" s="7" t="s">
        <v>36</v>
      </c>
      <c r="W26" s="1">
        <v>68304413</v>
      </c>
      <c r="X26" s="2" t="s">
        <v>197</v>
      </c>
      <c r="Y26" s="1">
        <v>94171214</v>
      </c>
      <c r="Z26" s="2" t="s">
        <v>198</v>
      </c>
      <c r="AA26" s="1">
        <v>1</v>
      </c>
      <c r="AB26" s="2" t="s">
        <v>199</v>
      </c>
      <c r="AC26" s="2" t="s">
        <v>41</v>
      </c>
      <c r="AD26" s="2" t="s">
        <v>41</v>
      </c>
      <c r="AP26" s="86" t="s">
        <v>2520</v>
      </c>
    </row>
    <row r="27" spans="1:42" ht="30">
      <c r="A27" s="11" t="s">
        <v>881</v>
      </c>
      <c r="B27" s="2" t="s">
        <v>200</v>
      </c>
      <c r="C27" s="2" t="s">
        <v>201</v>
      </c>
      <c r="D27" s="2" t="s">
        <v>202</v>
      </c>
      <c r="E27" s="2" t="s">
        <v>203</v>
      </c>
      <c r="F27" s="2" t="s">
        <v>204</v>
      </c>
      <c r="G27" s="1">
        <v>7272311</v>
      </c>
      <c r="H27" s="2" t="s">
        <v>205</v>
      </c>
      <c r="I27" s="2" t="s">
        <v>31</v>
      </c>
      <c r="J27" s="2" t="s">
        <v>31</v>
      </c>
      <c r="K27" s="2" t="s">
        <v>206</v>
      </c>
      <c r="L27" s="2" t="s">
        <v>50</v>
      </c>
      <c r="M27" s="2" t="s">
        <v>32</v>
      </c>
      <c r="N27" s="1">
        <v>2009</v>
      </c>
      <c r="O27" s="2" t="s">
        <v>207</v>
      </c>
      <c r="P27" s="7" t="s">
        <v>208</v>
      </c>
      <c r="Q27" s="1">
        <v>298.32584559999998</v>
      </c>
      <c r="R27" s="2" t="s">
        <v>48</v>
      </c>
      <c r="S27" s="3"/>
      <c r="T27" s="1">
        <v>60.75</v>
      </c>
      <c r="U27" s="2" t="s">
        <v>35</v>
      </c>
      <c r="V27" s="7" t="s">
        <v>36</v>
      </c>
      <c r="W27" s="1">
        <v>8618813</v>
      </c>
      <c r="X27" s="2" t="s">
        <v>209</v>
      </c>
      <c r="Y27" s="1">
        <v>87754314</v>
      </c>
      <c r="Z27" s="2" t="s">
        <v>72</v>
      </c>
      <c r="AA27" s="1">
        <v>1</v>
      </c>
      <c r="AB27" s="2" t="s">
        <v>210</v>
      </c>
      <c r="AC27" s="7" t="s">
        <v>2423</v>
      </c>
      <c r="AD27" s="7" t="s">
        <v>2424</v>
      </c>
      <c r="AE27" s="49" t="s">
        <v>2425</v>
      </c>
      <c r="AP27" s="86" t="s">
        <v>2520</v>
      </c>
    </row>
    <row r="28" spans="1:42" ht="30">
      <c r="A28" s="11" t="s">
        <v>882</v>
      </c>
      <c r="B28" s="2" t="s">
        <v>211</v>
      </c>
      <c r="C28" s="2" t="s">
        <v>212</v>
      </c>
      <c r="D28" s="2" t="s">
        <v>213</v>
      </c>
      <c r="E28" s="2" t="s">
        <v>214</v>
      </c>
      <c r="F28" s="2" t="s">
        <v>215</v>
      </c>
      <c r="G28" s="1">
        <v>7287311</v>
      </c>
      <c r="H28" s="2" t="s">
        <v>216</v>
      </c>
      <c r="I28" s="2" t="s">
        <v>31</v>
      </c>
      <c r="J28" s="2" t="s">
        <v>31</v>
      </c>
      <c r="K28" s="2" t="s">
        <v>217</v>
      </c>
      <c r="L28" s="2" t="s">
        <v>50</v>
      </c>
      <c r="M28" s="2" t="s">
        <v>218</v>
      </c>
      <c r="N28" s="1">
        <v>2008</v>
      </c>
      <c r="O28" s="2" t="s">
        <v>219</v>
      </c>
      <c r="P28" s="7" t="s">
        <v>220</v>
      </c>
      <c r="Q28" s="1">
        <v>47.300000000000004</v>
      </c>
      <c r="R28" s="2" t="s">
        <v>28</v>
      </c>
      <c r="S28" s="3"/>
      <c r="T28" s="1">
        <v>41.01</v>
      </c>
      <c r="U28" s="2" t="s">
        <v>35</v>
      </c>
      <c r="V28" s="7" t="s">
        <v>36</v>
      </c>
      <c r="W28" s="1">
        <v>8545213</v>
      </c>
      <c r="X28" s="2" t="s">
        <v>221</v>
      </c>
      <c r="Y28" s="1">
        <v>21590914</v>
      </c>
      <c r="Z28" s="2" t="s">
        <v>133</v>
      </c>
      <c r="AA28" s="1">
        <v>0.5</v>
      </c>
      <c r="AB28" s="2" t="s">
        <v>222</v>
      </c>
      <c r="AC28" s="7" t="s">
        <v>2446</v>
      </c>
      <c r="AD28" s="7" t="s">
        <v>2447</v>
      </c>
      <c r="AF28" s="51" t="s">
        <v>2304</v>
      </c>
      <c r="AG28" s="1">
        <v>0.5</v>
      </c>
      <c r="AH28" s="1">
        <v>21590914</v>
      </c>
      <c r="AP28" s="86" t="s">
        <v>2520</v>
      </c>
    </row>
    <row r="29" spans="1:42" ht="30">
      <c r="A29" s="11" t="s">
        <v>882</v>
      </c>
      <c r="B29" s="2" t="s">
        <v>211</v>
      </c>
      <c r="C29" s="2" t="s">
        <v>212</v>
      </c>
      <c r="D29" s="2" t="s">
        <v>213</v>
      </c>
      <c r="E29" s="2" t="s">
        <v>214</v>
      </c>
      <c r="F29" s="2" t="s">
        <v>215</v>
      </c>
      <c r="G29" s="1">
        <v>7287311</v>
      </c>
      <c r="H29" s="2" t="s">
        <v>216</v>
      </c>
      <c r="I29" s="2" t="s">
        <v>31</v>
      </c>
      <c r="J29" s="2" t="s">
        <v>31</v>
      </c>
      <c r="K29" s="7" t="s">
        <v>217</v>
      </c>
      <c r="L29" s="2" t="s">
        <v>50</v>
      </c>
      <c r="M29" s="2" t="s">
        <v>218</v>
      </c>
      <c r="N29" s="1">
        <v>2008</v>
      </c>
      <c r="O29" s="2" t="s">
        <v>219</v>
      </c>
      <c r="P29" s="7" t="s">
        <v>220</v>
      </c>
      <c r="Q29" s="1">
        <v>47.300000000000004</v>
      </c>
      <c r="R29" s="2" t="s">
        <v>28</v>
      </c>
      <c r="S29" s="3"/>
      <c r="T29" s="1">
        <v>41.01</v>
      </c>
      <c r="U29" s="2" t="s">
        <v>35</v>
      </c>
      <c r="V29" s="7" t="s">
        <v>36</v>
      </c>
      <c r="W29" s="1">
        <v>8545313</v>
      </c>
      <c r="X29" s="2" t="s">
        <v>132</v>
      </c>
      <c r="Y29" s="1">
        <v>21590814</v>
      </c>
      <c r="Z29" s="2" t="s">
        <v>133</v>
      </c>
      <c r="AA29" s="1">
        <v>0.5</v>
      </c>
      <c r="AB29" s="2" t="s">
        <v>222</v>
      </c>
      <c r="AC29" s="7" t="s">
        <v>2446</v>
      </c>
      <c r="AD29" s="7" t="s">
        <v>2447</v>
      </c>
      <c r="AF29" s="51" t="s">
        <v>2304</v>
      </c>
      <c r="AG29" s="1">
        <v>0.5</v>
      </c>
      <c r="AH29" s="1">
        <v>21590814</v>
      </c>
      <c r="AP29" s="86" t="s">
        <v>2520</v>
      </c>
    </row>
    <row r="30" spans="1:42" ht="30">
      <c r="A30" s="11" t="s">
        <v>883</v>
      </c>
      <c r="B30" s="2" t="s">
        <v>223</v>
      </c>
      <c r="C30" s="2" t="s">
        <v>224</v>
      </c>
      <c r="D30" s="2" t="s">
        <v>202</v>
      </c>
      <c r="E30" s="2" t="s">
        <v>225</v>
      </c>
      <c r="F30" s="2" t="s">
        <v>226</v>
      </c>
      <c r="G30" s="1">
        <v>7353311</v>
      </c>
      <c r="H30" s="2" t="s">
        <v>227</v>
      </c>
      <c r="I30" s="2" t="s">
        <v>31</v>
      </c>
      <c r="J30" s="2" t="s">
        <v>31</v>
      </c>
      <c r="K30" s="2" t="s">
        <v>228</v>
      </c>
      <c r="L30" s="2" t="s">
        <v>229</v>
      </c>
      <c r="M30" s="2" t="s">
        <v>32</v>
      </c>
      <c r="N30" s="1">
        <v>2008</v>
      </c>
      <c r="O30" s="2" t="s">
        <v>230</v>
      </c>
      <c r="P30" s="7" t="s">
        <v>231</v>
      </c>
      <c r="Q30" s="1">
        <v>201.35999999999999</v>
      </c>
      <c r="R30" s="2" t="s">
        <v>48</v>
      </c>
      <c r="S30" s="3"/>
      <c r="T30" s="1">
        <v>36.082999999999998</v>
      </c>
      <c r="U30" s="2" t="s">
        <v>53</v>
      </c>
      <c r="V30" s="7" t="s">
        <v>36</v>
      </c>
      <c r="W30" s="1">
        <v>9606513</v>
      </c>
      <c r="X30" s="2" t="s">
        <v>133</v>
      </c>
      <c r="Y30" s="1">
        <v>35320614</v>
      </c>
      <c r="Z30" s="2" t="s">
        <v>133</v>
      </c>
      <c r="AA30" s="1">
        <v>1</v>
      </c>
      <c r="AB30" s="2" t="s">
        <v>232</v>
      </c>
      <c r="AC30" s="7" t="s">
        <v>2336</v>
      </c>
      <c r="AD30" s="7" t="s">
        <v>2337</v>
      </c>
      <c r="AE30" s="49" t="s">
        <v>2338</v>
      </c>
      <c r="AF30" s="49" t="s">
        <v>2304</v>
      </c>
      <c r="AG30">
        <v>1</v>
      </c>
      <c r="AH30" s="1">
        <v>35320614</v>
      </c>
      <c r="AL30" s="50">
        <v>40834</v>
      </c>
      <c r="AN30" s="53" t="s">
        <v>466</v>
      </c>
      <c r="AP30" s="86" t="s">
        <v>2520</v>
      </c>
    </row>
    <row r="31" spans="1:42" ht="30">
      <c r="A31" s="11" t="s">
        <v>884</v>
      </c>
      <c r="B31" s="2" t="s">
        <v>233</v>
      </c>
      <c r="C31" s="2" t="s">
        <v>234</v>
      </c>
      <c r="D31" s="2" t="s">
        <v>235</v>
      </c>
      <c r="E31" s="2" t="s">
        <v>236</v>
      </c>
      <c r="F31" s="2" t="s">
        <v>215</v>
      </c>
      <c r="G31" s="1">
        <v>7431611</v>
      </c>
      <c r="H31" s="2" t="s">
        <v>237</v>
      </c>
      <c r="I31" s="2" t="s">
        <v>240</v>
      </c>
      <c r="J31" s="2" t="s">
        <v>31</v>
      </c>
      <c r="K31" s="2" t="s">
        <v>239</v>
      </c>
      <c r="L31" s="2" t="s">
        <v>50</v>
      </c>
      <c r="M31" s="2" t="s">
        <v>32</v>
      </c>
      <c r="N31" s="1">
        <v>2008</v>
      </c>
      <c r="O31" s="2" t="s">
        <v>241</v>
      </c>
      <c r="P31" s="7" t="s">
        <v>242</v>
      </c>
      <c r="Q31" s="1">
        <v>658.69530199999997</v>
      </c>
      <c r="R31" s="2" t="s">
        <v>238</v>
      </c>
      <c r="S31" s="3"/>
      <c r="T31" s="1">
        <v>180</v>
      </c>
      <c r="U31" s="2" t="s">
        <v>35</v>
      </c>
      <c r="V31" s="7" t="s">
        <v>36</v>
      </c>
      <c r="W31" s="1">
        <v>9180513</v>
      </c>
      <c r="X31" s="2" t="s">
        <v>221</v>
      </c>
      <c r="Y31" s="1">
        <v>123750214</v>
      </c>
      <c r="Z31" s="2" t="s">
        <v>133</v>
      </c>
      <c r="AA31" s="1">
        <v>1</v>
      </c>
      <c r="AB31" s="2" t="s">
        <v>243</v>
      </c>
      <c r="AC31" s="7" t="s">
        <v>2300</v>
      </c>
      <c r="AD31" s="2" t="s">
        <v>41</v>
      </c>
      <c r="AP31" s="86" t="s">
        <v>2520</v>
      </c>
    </row>
    <row r="32" spans="1:42" ht="30">
      <c r="A32" s="11" t="s">
        <v>885</v>
      </c>
      <c r="B32" s="2" t="s">
        <v>244</v>
      </c>
      <c r="C32" s="2" t="s">
        <v>245</v>
      </c>
      <c r="D32" s="2" t="s">
        <v>246</v>
      </c>
      <c r="E32" s="2" t="s">
        <v>247</v>
      </c>
      <c r="F32" s="2" t="s">
        <v>248</v>
      </c>
      <c r="G32" s="1">
        <v>7558011</v>
      </c>
      <c r="H32" s="2" t="s">
        <v>249</v>
      </c>
      <c r="I32" s="2" t="s">
        <v>31</v>
      </c>
      <c r="J32" s="2" t="s">
        <v>31</v>
      </c>
      <c r="K32" s="2" t="s">
        <v>250</v>
      </c>
      <c r="L32" s="2" t="s">
        <v>194</v>
      </c>
      <c r="M32" s="2" t="s">
        <v>32</v>
      </c>
      <c r="N32" s="1">
        <v>2008</v>
      </c>
      <c r="O32" s="2" t="s">
        <v>251</v>
      </c>
      <c r="P32" s="7" t="s">
        <v>252</v>
      </c>
      <c r="Q32" s="1">
        <v>191.64000000000001</v>
      </c>
      <c r="R32" s="2" t="s">
        <v>127</v>
      </c>
      <c r="S32" s="3"/>
      <c r="T32" s="1">
        <v>198.00039799999999</v>
      </c>
      <c r="U32" s="2" t="s">
        <v>35</v>
      </c>
      <c r="V32" s="7" t="s">
        <v>36</v>
      </c>
      <c r="W32" s="1">
        <v>11966213</v>
      </c>
      <c r="X32" s="2" t="s">
        <v>253</v>
      </c>
      <c r="Y32" s="1">
        <v>878114</v>
      </c>
      <c r="Z32" s="2" t="s">
        <v>72</v>
      </c>
      <c r="AA32" s="1">
        <v>1</v>
      </c>
      <c r="AB32" s="2" t="s">
        <v>254</v>
      </c>
      <c r="AC32" s="2" t="s">
        <v>41</v>
      </c>
      <c r="AD32" s="2" t="s">
        <v>41</v>
      </c>
      <c r="AP32" s="86" t="s">
        <v>2520</v>
      </c>
    </row>
    <row r="33" spans="1:42" ht="30">
      <c r="A33" s="138" t="s">
        <v>886</v>
      </c>
      <c r="B33" s="2" t="s">
        <v>255</v>
      </c>
      <c r="C33" s="2" t="s">
        <v>256</v>
      </c>
      <c r="D33" s="2" t="s">
        <v>257</v>
      </c>
      <c r="E33" s="2" t="s">
        <v>258</v>
      </c>
      <c r="F33" s="2" t="s">
        <v>259</v>
      </c>
      <c r="G33" s="1">
        <v>7766011</v>
      </c>
      <c r="H33" s="2" t="s">
        <v>260</v>
      </c>
      <c r="I33" s="2" t="s">
        <v>31</v>
      </c>
      <c r="J33" s="2" t="s">
        <v>31</v>
      </c>
      <c r="K33" s="2" t="s">
        <v>261</v>
      </c>
      <c r="L33" s="2" t="s">
        <v>261</v>
      </c>
      <c r="M33" s="2" t="s">
        <v>32</v>
      </c>
      <c r="N33" s="1">
        <v>1990</v>
      </c>
      <c r="O33" s="2" t="s">
        <v>262</v>
      </c>
      <c r="P33" s="7" t="s">
        <v>263</v>
      </c>
      <c r="Q33" s="1">
        <v>34.389999999999993</v>
      </c>
      <c r="R33" s="2" t="s">
        <v>127</v>
      </c>
      <c r="S33" s="3"/>
      <c r="T33" s="1">
        <v>15</v>
      </c>
      <c r="U33" s="2" t="s">
        <v>35</v>
      </c>
      <c r="V33" s="7" t="s">
        <v>36</v>
      </c>
      <c r="W33" s="1">
        <v>1758813</v>
      </c>
      <c r="X33" s="2" t="s">
        <v>264</v>
      </c>
      <c r="Y33" s="1">
        <v>118189014</v>
      </c>
      <c r="Z33" s="2" t="s">
        <v>264</v>
      </c>
      <c r="AA33" s="1">
        <v>1</v>
      </c>
      <c r="AB33" s="2" t="s">
        <v>265</v>
      </c>
      <c r="AC33" s="2" t="s">
        <v>41</v>
      </c>
      <c r="AD33" s="76" t="s">
        <v>2508</v>
      </c>
      <c r="AF33" s="79" t="s">
        <v>2304</v>
      </c>
      <c r="AP33" s="86" t="s">
        <v>2520</v>
      </c>
    </row>
    <row r="34" spans="1:42" ht="30">
      <c r="A34" s="11" t="s">
        <v>886</v>
      </c>
      <c r="B34" s="2" t="s">
        <v>266</v>
      </c>
      <c r="C34" s="2" t="s">
        <v>256</v>
      </c>
      <c r="D34" s="2" t="s">
        <v>202</v>
      </c>
      <c r="E34" s="2" t="s">
        <v>258</v>
      </c>
      <c r="F34" s="2" t="s">
        <v>267</v>
      </c>
      <c r="G34" s="1">
        <v>7766911</v>
      </c>
      <c r="H34" s="2" t="s">
        <v>268</v>
      </c>
      <c r="I34" s="2" t="s">
        <v>31</v>
      </c>
      <c r="J34" s="2" t="s">
        <v>31</v>
      </c>
      <c r="K34" s="2" t="s">
        <v>269</v>
      </c>
      <c r="L34" s="2" t="s">
        <v>270</v>
      </c>
      <c r="M34" s="2" t="s">
        <v>32</v>
      </c>
      <c r="N34" s="1">
        <v>1991</v>
      </c>
      <c r="O34" s="2" t="s">
        <v>271</v>
      </c>
      <c r="P34" s="7" t="s">
        <v>272</v>
      </c>
      <c r="Q34" s="1">
        <v>8.120000000000001</v>
      </c>
      <c r="R34" s="2" t="s">
        <v>127</v>
      </c>
      <c r="S34" s="3"/>
      <c r="T34" s="1">
        <v>10.202929999999999</v>
      </c>
      <c r="U34" s="2" t="s">
        <v>35</v>
      </c>
      <c r="V34" s="7" t="s">
        <v>36</v>
      </c>
      <c r="W34" s="1">
        <v>1730013</v>
      </c>
      <c r="X34" s="2" t="s">
        <v>273</v>
      </c>
      <c r="Y34" s="1">
        <v>118308014</v>
      </c>
      <c r="Z34" s="2" t="s">
        <v>273</v>
      </c>
      <c r="AA34" s="1">
        <v>1</v>
      </c>
      <c r="AB34" s="2" t="s">
        <v>274</v>
      </c>
      <c r="AC34" s="2" t="s">
        <v>41</v>
      </c>
      <c r="AD34" s="76" t="s">
        <v>2508</v>
      </c>
      <c r="AF34" s="79" t="s">
        <v>2304</v>
      </c>
      <c r="AP34" s="86" t="s">
        <v>2520</v>
      </c>
    </row>
    <row r="35" spans="1:42" ht="30">
      <c r="A35" s="11" t="s">
        <v>887</v>
      </c>
      <c r="B35" s="2" t="s">
        <v>275</v>
      </c>
      <c r="C35" s="2" t="s">
        <v>276</v>
      </c>
      <c r="D35" s="2" t="s">
        <v>277</v>
      </c>
      <c r="E35" s="2" t="s">
        <v>278</v>
      </c>
      <c r="F35" s="2" t="s">
        <v>279</v>
      </c>
      <c r="G35" s="1">
        <v>7906011</v>
      </c>
      <c r="H35" s="2" t="s">
        <v>280</v>
      </c>
      <c r="I35" s="2" t="s">
        <v>31</v>
      </c>
      <c r="J35" s="2" t="s">
        <v>31</v>
      </c>
      <c r="K35" s="2" t="s">
        <v>281</v>
      </c>
      <c r="L35" s="2" t="s">
        <v>282</v>
      </c>
      <c r="M35" s="2" t="s">
        <v>32</v>
      </c>
      <c r="N35" s="1">
        <v>2008</v>
      </c>
      <c r="O35" s="2" t="s">
        <v>283</v>
      </c>
      <c r="P35" s="7" t="s">
        <v>284</v>
      </c>
      <c r="Q35" s="1">
        <v>64.14</v>
      </c>
      <c r="R35" s="2" t="s">
        <v>48</v>
      </c>
      <c r="S35" s="3"/>
      <c r="T35" s="1">
        <v>10.08</v>
      </c>
      <c r="U35" s="2" t="s">
        <v>53</v>
      </c>
      <c r="V35" s="7" t="s">
        <v>36</v>
      </c>
      <c r="W35" s="1">
        <v>3205213</v>
      </c>
      <c r="X35" s="2" t="s">
        <v>285</v>
      </c>
      <c r="Y35" s="1">
        <v>116983514</v>
      </c>
      <c r="Z35" s="2" t="s">
        <v>273</v>
      </c>
      <c r="AA35" s="1">
        <v>0.5</v>
      </c>
      <c r="AB35" s="2" t="s">
        <v>286</v>
      </c>
      <c r="AC35" s="2" t="s">
        <v>41</v>
      </c>
      <c r="AD35" s="2" t="s">
        <v>41</v>
      </c>
      <c r="AP35" s="86" t="s">
        <v>2520</v>
      </c>
    </row>
    <row r="36" spans="1:42" ht="30">
      <c r="A36" s="11" t="s">
        <v>887</v>
      </c>
      <c r="B36" s="2" t="s">
        <v>275</v>
      </c>
      <c r="C36" s="2" t="s">
        <v>276</v>
      </c>
      <c r="D36" s="2" t="s">
        <v>277</v>
      </c>
      <c r="E36" s="2" t="s">
        <v>278</v>
      </c>
      <c r="F36" s="2" t="s">
        <v>279</v>
      </c>
      <c r="G36" s="1">
        <v>7906011</v>
      </c>
      <c r="H36" s="2" t="s">
        <v>280</v>
      </c>
      <c r="I36" s="2" t="s">
        <v>31</v>
      </c>
      <c r="J36" s="2" t="s">
        <v>31</v>
      </c>
      <c r="K36" s="2" t="s">
        <v>281</v>
      </c>
      <c r="L36" s="2" t="s">
        <v>282</v>
      </c>
      <c r="M36" s="2" t="s">
        <v>32</v>
      </c>
      <c r="N36" s="1">
        <v>2008</v>
      </c>
      <c r="O36" s="2" t="s">
        <v>283</v>
      </c>
      <c r="P36" s="7" t="s">
        <v>284</v>
      </c>
      <c r="Q36" s="1">
        <v>64.14</v>
      </c>
      <c r="R36" s="2" t="s">
        <v>48</v>
      </c>
      <c r="S36" s="3"/>
      <c r="T36" s="1">
        <v>10.08</v>
      </c>
      <c r="U36" s="2" t="s">
        <v>53</v>
      </c>
      <c r="V36" s="7" t="s">
        <v>36</v>
      </c>
      <c r="W36" s="1">
        <v>3201113</v>
      </c>
      <c r="X36" s="2" t="s">
        <v>287</v>
      </c>
      <c r="Y36" s="1">
        <v>116983414</v>
      </c>
      <c r="Z36" s="2" t="s">
        <v>273</v>
      </c>
      <c r="AA36" s="1">
        <v>0.5</v>
      </c>
      <c r="AB36" s="2" t="s">
        <v>286</v>
      </c>
      <c r="AC36" s="2" t="s">
        <v>41</v>
      </c>
      <c r="AD36" s="2" t="s">
        <v>41</v>
      </c>
      <c r="AP36" s="86" t="s">
        <v>2520</v>
      </c>
    </row>
    <row r="37" spans="1:42" ht="30">
      <c r="A37" s="11" t="s">
        <v>888</v>
      </c>
      <c r="B37" s="2" t="s">
        <v>288</v>
      </c>
      <c r="C37" s="2" t="s">
        <v>289</v>
      </c>
      <c r="D37" s="2" t="s">
        <v>290</v>
      </c>
      <c r="E37" s="2" t="s">
        <v>291</v>
      </c>
      <c r="F37" s="2" t="s">
        <v>292</v>
      </c>
      <c r="G37" s="1">
        <v>7931411</v>
      </c>
      <c r="H37" s="2" t="s">
        <v>293</v>
      </c>
      <c r="I37" s="2" t="s">
        <v>31</v>
      </c>
      <c r="J37" s="2" t="s">
        <v>31</v>
      </c>
      <c r="K37" s="2" t="s">
        <v>294</v>
      </c>
      <c r="L37" s="2" t="s">
        <v>50</v>
      </c>
      <c r="M37" s="2" t="s">
        <v>32</v>
      </c>
      <c r="N37" s="1">
        <v>2009</v>
      </c>
      <c r="O37" s="2" t="s">
        <v>295</v>
      </c>
      <c r="P37" s="7" t="s">
        <v>296</v>
      </c>
      <c r="Q37" s="1">
        <v>107.75</v>
      </c>
      <c r="R37" s="2" t="s">
        <v>48</v>
      </c>
      <c r="S37" s="3"/>
      <c r="T37" s="1">
        <v>42.8</v>
      </c>
      <c r="U37" s="2" t="s">
        <v>35</v>
      </c>
      <c r="V37" s="7" t="s">
        <v>36</v>
      </c>
      <c r="W37" s="1">
        <v>88032213</v>
      </c>
      <c r="X37" s="2" t="s">
        <v>297</v>
      </c>
      <c r="Y37" s="1">
        <v>119453914</v>
      </c>
      <c r="Z37" s="2" t="s">
        <v>298</v>
      </c>
      <c r="AA37" s="1">
        <v>1</v>
      </c>
      <c r="AB37" s="2" t="s">
        <v>299</v>
      </c>
      <c r="AC37" s="7" t="s">
        <v>2318</v>
      </c>
      <c r="AD37" s="2" t="s">
        <v>41</v>
      </c>
      <c r="AF37" s="6" t="s">
        <v>2297</v>
      </c>
      <c r="AG37">
        <v>0</v>
      </c>
      <c r="AP37" s="86" t="s">
        <v>2520</v>
      </c>
    </row>
    <row r="38" spans="1:42" ht="30">
      <c r="A38" s="11" t="s">
        <v>889</v>
      </c>
      <c r="B38" s="2" t="s">
        <v>300</v>
      </c>
      <c r="C38" s="2" t="s">
        <v>301</v>
      </c>
      <c r="D38" s="2" t="s">
        <v>302</v>
      </c>
      <c r="E38" s="2" t="s">
        <v>303</v>
      </c>
      <c r="F38" s="2" t="s">
        <v>304</v>
      </c>
      <c r="G38" s="1">
        <v>7996411</v>
      </c>
      <c r="H38" s="2" t="s">
        <v>305</v>
      </c>
      <c r="I38" s="2" t="s">
        <v>240</v>
      </c>
      <c r="J38" s="2" t="s">
        <v>31</v>
      </c>
      <c r="K38" s="2" t="s">
        <v>307</v>
      </c>
      <c r="L38" s="2" t="s">
        <v>50</v>
      </c>
      <c r="M38" s="2" t="s">
        <v>32</v>
      </c>
      <c r="N38" s="1">
        <v>1995</v>
      </c>
      <c r="O38" s="2" t="s">
        <v>308</v>
      </c>
      <c r="P38" s="7" t="s">
        <v>302</v>
      </c>
      <c r="Q38" s="1">
        <v>198.785312</v>
      </c>
      <c r="R38" s="2" t="s">
        <v>306</v>
      </c>
      <c r="S38" s="3"/>
      <c r="T38" s="1">
        <v>23.01</v>
      </c>
      <c r="U38" s="2" t="s">
        <v>53</v>
      </c>
      <c r="V38" s="7" t="s">
        <v>36</v>
      </c>
      <c r="W38" s="1">
        <v>6429313</v>
      </c>
      <c r="X38" s="2" t="s">
        <v>309</v>
      </c>
      <c r="Y38" s="1">
        <v>100699314</v>
      </c>
      <c r="Z38" s="2" t="s">
        <v>310</v>
      </c>
      <c r="AA38" s="1">
        <v>0.5</v>
      </c>
      <c r="AB38" s="2" t="s">
        <v>311</v>
      </c>
      <c r="AC38" s="2" t="s">
        <v>41</v>
      </c>
      <c r="AD38" s="2" t="s">
        <v>41</v>
      </c>
      <c r="AP38" s="86" t="s">
        <v>2520</v>
      </c>
    </row>
    <row r="39" spans="1:42" ht="30">
      <c r="A39" s="11" t="s">
        <v>889</v>
      </c>
      <c r="B39" s="2" t="s">
        <v>300</v>
      </c>
      <c r="C39" s="2" t="s">
        <v>301</v>
      </c>
      <c r="D39" s="2" t="s">
        <v>302</v>
      </c>
      <c r="E39" s="2" t="s">
        <v>303</v>
      </c>
      <c r="F39" s="2" t="s">
        <v>304</v>
      </c>
      <c r="G39" s="1">
        <v>7996411</v>
      </c>
      <c r="H39" s="2" t="s">
        <v>305</v>
      </c>
      <c r="I39" s="2" t="s">
        <v>240</v>
      </c>
      <c r="J39" s="2" t="s">
        <v>31</v>
      </c>
      <c r="K39" s="2" t="s">
        <v>307</v>
      </c>
      <c r="L39" s="2" t="s">
        <v>50</v>
      </c>
      <c r="M39" s="2" t="s">
        <v>32</v>
      </c>
      <c r="N39" s="1">
        <v>1995</v>
      </c>
      <c r="O39" s="2" t="s">
        <v>308</v>
      </c>
      <c r="P39" s="7" t="s">
        <v>302</v>
      </c>
      <c r="Q39" s="1">
        <v>198.785312</v>
      </c>
      <c r="R39" s="2" t="s">
        <v>306</v>
      </c>
      <c r="S39" s="3"/>
      <c r="T39" s="1">
        <v>23.01</v>
      </c>
      <c r="U39" s="2" t="s">
        <v>53</v>
      </c>
      <c r="V39" s="7" t="s">
        <v>36</v>
      </c>
      <c r="W39" s="1">
        <v>6429213</v>
      </c>
      <c r="X39" s="2" t="s">
        <v>312</v>
      </c>
      <c r="Y39" s="1">
        <v>100699414</v>
      </c>
      <c r="Z39" s="2" t="s">
        <v>310</v>
      </c>
      <c r="AA39" s="1">
        <v>0.5</v>
      </c>
      <c r="AB39" s="2" t="s">
        <v>311</v>
      </c>
      <c r="AC39" s="2" t="s">
        <v>41</v>
      </c>
      <c r="AD39" s="2" t="s">
        <v>41</v>
      </c>
      <c r="AP39" s="86" t="s">
        <v>2520</v>
      </c>
    </row>
    <row r="40" spans="1:42" ht="30">
      <c r="A40" s="11" t="s">
        <v>890</v>
      </c>
      <c r="B40" s="2" t="s">
        <v>313</v>
      </c>
      <c r="C40" s="2" t="s">
        <v>314</v>
      </c>
      <c r="D40" s="2" t="s">
        <v>315</v>
      </c>
      <c r="E40" s="2" t="s">
        <v>316</v>
      </c>
      <c r="F40" s="2" t="s">
        <v>317</v>
      </c>
      <c r="G40" s="1">
        <v>8058511</v>
      </c>
      <c r="H40" s="2" t="s">
        <v>318</v>
      </c>
      <c r="I40" s="2" t="s">
        <v>31</v>
      </c>
      <c r="J40" s="2" t="s">
        <v>31</v>
      </c>
      <c r="K40" s="2" t="s">
        <v>319</v>
      </c>
      <c r="L40" s="2" t="s">
        <v>320</v>
      </c>
      <c r="M40" s="2" t="s">
        <v>32</v>
      </c>
      <c r="N40" s="1">
        <v>2008</v>
      </c>
      <c r="O40" s="2" t="s">
        <v>321</v>
      </c>
      <c r="P40" s="7" t="s">
        <v>322</v>
      </c>
      <c r="Q40" s="1">
        <v>86.88</v>
      </c>
      <c r="R40" s="2" t="s">
        <v>48</v>
      </c>
      <c r="S40" s="3"/>
      <c r="T40" s="1">
        <v>1.83</v>
      </c>
      <c r="U40" s="2" t="s">
        <v>323</v>
      </c>
      <c r="V40" s="7" t="s">
        <v>36</v>
      </c>
      <c r="W40" s="1">
        <v>4941513</v>
      </c>
      <c r="X40" s="2" t="s">
        <v>324</v>
      </c>
      <c r="Y40" s="1">
        <v>15940414</v>
      </c>
      <c r="Z40" s="2" t="s">
        <v>325</v>
      </c>
      <c r="AA40" s="1">
        <v>0.33333333333333331</v>
      </c>
      <c r="AB40" s="2" t="s">
        <v>326</v>
      </c>
      <c r="AC40" s="90" t="s">
        <v>2300</v>
      </c>
      <c r="AD40" s="90" t="s">
        <v>2529</v>
      </c>
      <c r="AE40" s="91" t="s">
        <v>671</v>
      </c>
      <c r="AP40" s="86" t="s">
        <v>2520</v>
      </c>
    </row>
    <row r="41" spans="1:42" ht="30">
      <c r="A41" s="11" t="s">
        <v>890</v>
      </c>
      <c r="B41" s="2" t="s">
        <v>313</v>
      </c>
      <c r="C41" s="2" t="s">
        <v>314</v>
      </c>
      <c r="D41" s="2" t="s">
        <v>315</v>
      </c>
      <c r="E41" s="2" t="s">
        <v>316</v>
      </c>
      <c r="F41" s="2" t="s">
        <v>317</v>
      </c>
      <c r="G41" s="1">
        <v>8058511</v>
      </c>
      <c r="H41" s="2" t="s">
        <v>318</v>
      </c>
      <c r="I41" s="2" t="s">
        <v>31</v>
      </c>
      <c r="J41" s="2" t="s">
        <v>31</v>
      </c>
      <c r="K41" s="2" t="s">
        <v>319</v>
      </c>
      <c r="L41" s="2" t="s">
        <v>320</v>
      </c>
      <c r="M41" s="2" t="s">
        <v>32</v>
      </c>
      <c r="N41" s="1">
        <v>2008</v>
      </c>
      <c r="O41" s="2" t="s">
        <v>321</v>
      </c>
      <c r="P41" s="7" t="s">
        <v>322</v>
      </c>
      <c r="Q41" s="1">
        <v>86.88</v>
      </c>
      <c r="R41" s="2" t="s">
        <v>48</v>
      </c>
      <c r="S41" s="3"/>
      <c r="T41" s="1">
        <v>1.83</v>
      </c>
      <c r="U41" s="2" t="s">
        <v>323</v>
      </c>
      <c r="V41" s="7" t="s">
        <v>36</v>
      </c>
      <c r="W41" s="1">
        <v>4941413</v>
      </c>
      <c r="X41" s="2" t="s">
        <v>327</v>
      </c>
      <c r="Y41" s="1">
        <v>15940814</v>
      </c>
      <c r="Z41" s="2" t="s">
        <v>328</v>
      </c>
      <c r="AA41" s="1">
        <v>0.33333333333333331</v>
      </c>
      <c r="AB41" s="2" t="s">
        <v>326</v>
      </c>
      <c r="AC41" s="92" t="s">
        <v>2300</v>
      </c>
      <c r="AD41" s="92" t="s">
        <v>2529</v>
      </c>
      <c r="AE41" s="93" t="s">
        <v>671</v>
      </c>
      <c r="AP41" s="86" t="s">
        <v>2520</v>
      </c>
    </row>
    <row r="42" spans="1:42" ht="30">
      <c r="A42" s="11" t="s">
        <v>890</v>
      </c>
      <c r="B42" s="2" t="s">
        <v>313</v>
      </c>
      <c r="C42" s="2" t="s">
        <v>314</v>
      </c>
      <c r="D42" s="2" t="s">
        <v>315</v>
      </c>
      <c r="E42" s="2" t="s">
        <v>316</v>
      </c>
      <c r="F42" s="2" t="s">
        <v>317</v>
      </c>
      <c r="G42" s="1">
        <v>8058511</v>
      </c>
      <c r="H42" s="2" t="s">
        <v>318</v>
      </c>
      <c r="I42" s="2" t="s">
        <v>31</v>
      </c>
      <c r="J42" s="2" t="s">
        <v>31</v>
      </c>
      <c r="K42" s="2" t="s">
        <v>319</v>
      </c>
      <c r="L42" s="2" t="s">
        <v>320</v>
      </c>
      <c r="M42" s="2" t="s">
        <v>32</v>
      </c>
      <c r="N42" s="1">
        <v>2008</v>
      </c>
      <c r="O42" s="2" t="s">
        <v>321</v>
      </c>
      <c r="P42" s="7" t="s">
        <v>322</v>
      </c>
      <c r="Q42" s="1">
        <v>86.88</v>
      </c>
      <c r="R42" s="2" t="s">
        <v>48</v>
      </c>
      <c r="S42" s="3"/>
      <c r="T42" s="1">
        <v>1.83</v>
      </c>
      <c r="U42" s="2" t="s">
        <v>323</v>
      </c>
      <c r="V42" s="7" t="s">
        <v>36</v>
      </c>
      <c r="W42" s="1">
        <v>4941713</v>
      </c>
      <c r="X42" s="2" t="s">
        <v>329</v>
      </c>
      <c r="Y42" s="1">
        <v>15940014</v>
      </c>
      <c r="Z42" s="2" t="s">
        <v>330</v>
      </c>
      <c r="AA42" s="1">
        <v>0.33333333333333331</v>
      </c>
      <c r="AB42" s="2" t="s">
        <v>326</v>
      </c>
      <c r="AC42" s="94" t="s">
        <v>2300</v>
      </c>
      <c r="AD42" s="94" t="s">
        <v>2529</v>
      </c>
      <c r="AE42" s="95" t="s">
        <v>671</v>
      </c>
      <c r="AP42" s="86" t="s">
        <v>2520</v>
      </c>
    </row>
    <row r="43" spans="1:42" ht="30">
      <c r="A43" s="11" t="s">
        <v>889</v>
      </c>
      <c r="B43" s="2" t="s">
        <v>331</v>
      </c>
      <c r="C43" s="2" t="s">
        <v>301</v>
      </c>
      <c r="D43" s="2" t="s">
        <v>332</v>
      </c>
      <c r="E43" s="2" t="s">
        <v>303</v>
      </c>
      <c r="F43" s="2" t="s">
        <v>333</v>
      </c>
      <c r="G43" s="1">
        <v>8150111</v>
      </c>
      <c r="H43" s="2" t="s">
        <v>334</v>
      </c>
      <c r="I43" s="2" t="s">
        <v>31</v>
      </c>
      <c r="J43" s="2" t="s">
        <v>31</v>
      </c>
      <c r="K43" s="2" t="s">
        <v>335</v>
      </c>
      <c r="L43" s="2" t="s">
        <v>50</v>
      </c>
      <c r="M43" s="2" t="s">
        <v>32</v>
      </c>
      <c r="N43" s="1">
        <v>1994</v>
      </c>
      <c r="O43" s="2" t="s">
        <v>336</v>
      </c>
      <c r="P43" s="7" t="s">
        <v>337</v>
      </c>
      <c r="Q43" s="1">
        <v>127.58069999999999</v>
      </c>
      <c r="R43" s="2" t="s">
        <v>48</v>
      </c>
      <c r="S43" s="3"/>
      <c r="T43" s="1">
        <v>17.59</v>
      </c>
      <c r="U43" s="2" t="s">
        <v>53</v>
      </c>
      <c r="V43" s="7" t="s">
        <v>36</v>
      </c>
      <c r="W43" s="1">
        <v>5937913</v>
      </c>
      <c r="X43" s="2" t="s">
        <v>338</v>
      </c>
      <c r="Y43" s="1">
        <v>117202714</v>
      </c>
      <c r="Z43" s="2" t="s">
        <v>339</v>
      </c>
      <c r="AA43" s="1">
        <v>1</v>
      </c>
      <c r="AB43" s="2" t="s">
        <v>340</v>
      </c>
      <c r="AC43" s="2" t="s">
        <v>41</v>
      </c>
      <c r="AD43" s="2" t="s">
        <v>41</v>
      </c>
      <c r="AP43" s="86" t="s">
        <v>2520</v>
      </c>
    </row>
    <row r="44" spans="1:42" ht="30">
      <c r="A44" s="11" t="s">
        <v>885</v>
      </c>
      <c r="B44" s="2" t="s">
        <v>341</v>
      </c>
      <c r="C44" s="2" t="s">
        <v>245</v>
      </c>
      <c r="D44" s="2" t="s">
        <v>342</v>
      </c>
      <c r="E44" s="2" t="s">
        <v>247</v>
      </c>
      <c r="F44" s="2" t="s">
        <v>343</v>
      </c>
      <c r="G44" s="1">
        <v>8178611</v>
      </c>
      <c r="H44" s="2" t="s">
        <v>344</v>
      </c>
      <c r="I44" s="2" t="s">
        <v>31</v>
      </c>
      <c r="J44" s="2" t="s">
        <v>31</v>
      </c>
      <c r="K44" s="2" t="s">
        <v>345</v>
      </c>
      <c r="L44" s="2" t="s">
        <v>346</v>
      </c>
      <c r="M44" s="2" t="s">
        <v>32</v>
      </c>
      <c r="N44" s="1">
        <v>2008</v>
      </c>
      <c r="O44" s="2" t="s">
        <v>347</v>
      </c>
      <c r="P44" s="7" t="s">
        <v>342</v>
      </c>
      <c r="Q44" s="1">
        <v>115.67</v>
      </c>
      <c r="R44" s="2" t="s">
        <v>127</v>
      </c>
      <c r="S44" s="3"/>
      <c r="T44" s="1">
        <v>15.23</v>
      </c>
      <c r="U44" s="2" t="s">
        <v>348</v>
      </c>
      <c r="V44" s="7" t="s">
        <v>36</v>
      </c>
      <c r="W44" s="1">
        <v>6765813</v>
      </c>
      <c r="X44" s="2" t="s">
        <v>349</v>
      </c>
      <c r="Y44" s="1">
        <v>3380314</v>
      </c>
      <c r="Z44" s="2" t="s">
        <v>72</v>
      </c>
      <c r="AA44" s="1">
        <v>1</v>
      </c>
      <c r="AB44" s="2" t="s">
        <v>350</v>
      </c>
      <c r="AC44" s="2" t="s">
        <v>41</v>
      </c>
      <c r="AD44" s="2" t="s">
        <v>41</v>
      </c>
      <c r="AP44" s="86" t="s">
        <v>2520</v>
      </c>
    </row>
    <row r="45" spans="1:42" ht="30">
      <c r="A45" s="11" t="s">
        <v>891</v>
      </c>
      <c r="B45" s="2" t="s">
        <v>351</v>
      </c>
      <c r="C45" s="2" t="s">
        <v>352</v>
      </c>
      <c r="D45" s="2" t="s">
        <v>353</v>
      </c>
      <c r="E45" s="2" t="s">
        <v>354</v>
      </c>
      <c r="F45" s="2" t="s">
        <v>355</v>
      </c>
      <c r="G45" s="1">
        <v>8179811</v>
      </c>
      <c r="H45" s="2" t="s">
        <v>356</v>
      </c>
      <c r="I45" s="2" t="s">
        <v>31</v>
      </c>
      <c r="J45" s="2" t="s">
        <v>31</v>
      </c>
      <c r="K45" s="2" t="s">
        <v>357</v>
      </c>
      <c r="L45" s="2" t="s">
        <v>41</v>
      </c>
      <c r="M45" s="2" t="s">
        <v>32</v>
      </c>
      <c r="N45" s="1">
        <v>2008</v>
      </c>
      <c r="O45" s="2" t="s">
        <v>358</v>
      </c>
      <c r="P45" s="7" t="s">
        <v>359</v>
      </c>
      <c r="Q45" s="1">
        <v>55.28</v>
      </c>
      <c r="R45" s="2" t="s">
        <v>28</v>
      </c>
      <c r="S45" s="3"/>
      <c r="T45" s="1">
        <v>12</v>
      </c>
      <c r="U45" s="2" t="s">
        <v>35</v>
      </c>
      <c r="V45" s="7" t="s">
        <v>36</v>
      </c>
      <c r="W45" s="1">
        <v>66945513</v>
      </c>
      <c r="X45" s="2" t="s">
        <v>360</v>
      </c>
      <c r="Y45" s="1">
        <v>92367814</v>
      </c>
      <c r="Z45" s="2" t="s">
        <v>360</v>
      </c>
      <c r="AA45" s="1">
        <v>0.5</v>
      </c>
      <c r="AB45" s="2" t="s">
        <v>361</v>
      </c>
      <c r="AC45" s="76" t="s">
        <v>2324</v>
      </c>
      <c r="AD45" s="76" t="s">
        <v>466</v>
      </c>
      <c r="AE45" s="79" t="s">
        <v>2302</v>
      </c>
      <c r="AF45" s="79" t="s">
        <v>2304</v>
      </c>
      <c r="AP45" s="86" t="s">
        <v>2520</v>
      </c>
    </row>
    <row r="46" spans="1:42" ht="30">
      <c r="A46" s="11" t="s">
        <v>891</v>
      </c>
      <c r="B46" s="2" t="s">
        <v>351</v>
      </c>
      <c r="C46" s="2" t="s">
        <v>352</v>
      </c>
      <c r="D46" s="2" t="s">
        <v>353</v>
      </c>
      <c r="E46" s="2" t="s">
        <v>354</v>
      </c>
      <c r="F46" s="2" t="s">
        <v>355</v>
      </c>
      <c r="G46" s="1">
        <v>8179811</v>
      </c>
      <c r="H46" s="2" t="s">
        <v>356</v>
      </c>
      <c r="I46" s="2" t="s">
        <v>31</v>
      </c>
      <c r="J46" s="2" t="s">
        <v>31</v>
      </c>
      <c r="K46" s="2" t="s">
        <v>357</v>
      </c>
      <c r="L46" s="2" t="s">
        <v>41</v>
      </c>
      <c r="M46" s="2" t="s">
        <v>32</v>
      </c>
      <c r="N46" s="1">
        <v>2008</v>
      </c>
      <c r="O46" s="2" t="s">
        <v>358</v>
      </c>
      <c r="P46" s="7" t="s">
        <v>359</v>
      </c>
      <c r="Q46" s="1">
        <v>55.28</v>
      </c>
      <c r="R46" s="2" t="s">
        <v>28</v>
      </c>
      <c r="S46" s="3"/>
      <c r="T46" s="1">
        <v>12</v>
      </c>
      <c r="U46" s="2" t="s">
        <v>35</v>
      </c>
      <c r="V46" s="7" t="s">
        <v>36</v>
      </c>
      <c r="W46" s="1">
        <v>66940613</v>
      </c>
      <c r="X46" s="2" t="s">
        <v>362</v>
      </c>
      <c r="Y46" s="1">
        <v>92362914</v>
      </c>
      <c r="Z46" s="2" t="s">
        <v>362</v>
      </c>
      <c r="AA46" s="1">
        <v>0.5</v>
      </c>
      <c r="AB46" s="2" t="s">
        <v>361</v>
      </c>
      <c r="AC46" s="76" t="s">
        <v>2324</v>
      </c>
      <c r="AD46" s="76" t="s">
        <v>466</v>
      </c>
      <c r="AE46" s="79" t="s">
        <v>2302</v>
      </c>
      <c r="AF46" s="79" t="s">
        <v>2304</v>
      </c>
      <c r="AP46" s="86" t="s">
        <v>2520</v>
      </c>
    </row>
    <row r="47" spans="1:42" ht="30">
      <c r="A47" s="11" t="s">
        <v>884</v>
      </c>
      <c r="B47" s="2" t="s">
        <v>363</v>
      </c>
      <c r="C47" s="2" t="s">
        <v>234</v>
      </c>
      <c r="D47" s="2" t="s">
        <v>364</v>
      </c>
      <c r="E47" s="2" t="s">
        <v>236</v>
      </c>
      <c r="F47" s="2" t="s">
        <v>279</v>
      </c>
      <c r="G47" s="1">
        <v>8198511</v>
      </c>
      <c r="H47" s="2" t="s">
        <v>365</v>
      </c>
      <c r="I47" s="2" t="s">
        <v>31</v>
      </c>
      <c r="J47" s="2" t="s">
        <v>31</v>
      </c>
      <c r="K47" s="2" t="s">
        <v>366</v>
      </c>
      <c r="L47" s="2" t="s">
        <v>50</v>
      </c>
      <c r="M47" s="2" t="s">
        <v>32</v>
      </c>
      <c r="N47" s="1">
        <v>2008</v>
      </c>
      <c r="O47" s="2" t="s">
        <v>367</v>
      </c>
      <c r="P47" s="7" t="s">
        <v>368</v>
      </c>
      <c r="Q47" s="1">
        <v>84.593950840000005</v>
      </c>
      <c r="R47" s="2" t="s">
        <v>64</v>
      </c>
      <c r="S47" s="3"/>
      <c r="T47" s="1">
        <v>169.9</v>
      </c>
      <c r="U47" s="2" t="s">
        <v>35</v>
      </c>
      <c r="V47" s="7" t="s">
        <v>36</v>
      </c>
      <c r="W47" s="1">
        <v>5813313</v>
      </c>
      <c r="X47" s="2" t="s">
        <v>369</v>
      </c>
      <c r="Y47" s="1">
        <v>123841614</v>
      </c>
      <c r="Z47" s="2" t="s">
        <v>370</v>
      </c>
      <c r="AA47" s="1">
        <v>0.5</v>
      </c>
      <c r="AB47" s="2" t="s">
        <v>371</v>
      </c>
      <c r="AC47" s="7" t="s">
        <v>2300</v>
      </c>
      <c r="AD47" s="2" t="s">
        <v>41</v>
      </c>
      <c r="AP47" s="86" t="s">
        <v>2520</v>
      </c>
    </row>
    <row r="48" spans="1:42" ht="30">
      <c r="A48" s="11" t="s">
        <v>884</v>
      </c>
      <c r="B48" s="2" t="s">
        <v>363</v>
      </c>
      <c r="C48" s="2" t="s">
        <v>234</v>
      </c>
      <c r="D48" s="2" t="s">
        <v>364</v>
      </c>
      <c r="E48" s="2" t="s">
        <v>236</v>
      </c>
      <c r="F48" s="2" t="s">
        <v>279</v>
      </c>
      <c r="G48" s="1">
        <v>8198511</v>
      </c>
      <c r="H48" s="2" t="s">
        <v>365</v>
      </c>
      <c r="I48" s="2" t="s">
        <v>31</v>
      </c>
      <c r="J48" s="2" t="s">
        <v>31</v>
      </c>
      <c r="K48" s="2" t="s">
        <v>366</v>
      </c>
      <c r="L48" s="2" t="s">
        <v>50</v>
      </c>
      <c r="M48" s="2" t="s">
        <v>32</v>
      </c>
      <c r="N48" s="1">
        <v>2008</v>
      </c>
      <c r="O48" s="2" t="s">
        <v>367</v>
      </c>
      <c r="P48" s="7" t="s">
        <v>368</v>
      </c>
      <c r="Q48" s="1">
        <v>84.593950840000005</v>
      </c>
      <c r="R48" s="2" t="s">
        <v>64</v>
      </c>
      <c r="S48" s="3"/>
      <c r="T48" s="1">
        <v>169.9</v>
      </c>
      <c r="U48" s="2" t="s">
        <v>35</v>
      </c>
      <c r="V48" s="7" t="s">
        <v>36</v>
      </c>
      <c r="W48" s="1">
        <v>5813813</v>
      </c>
      <c r="X48" s="2" t="s">
        <v>372</v>
      </c>
      <c r="Y48" s="1">
        <v>123841114</v>
      </c>
      <c r="Z48" s="2" t="s">
        <v>370</v>
      </c>
      <c r="AA48" s="1">
        <v>0.5</v>
      </c>
      <c r="AB48" s="2" t="s">
        <v>371</v>
      </c>
      <c r="AC48" s="7" t="s">
        <v>2300</v>
      </c>
      <c r="AD48" s="2" t="s">
        <v>41</v>
      </c>
      <c r="AP48" s="86" t="s">
        <v>2520</v>
      </c>
    </row>
    <row r="49" spans="1:42" ht="30">
      <c r="A49" s="11" t="s">
        <v>888</v>
      </c>
      <c r="B49" s="2" t="s">
        <v>373</v>
      </c>
      <c r="C49" s="2" t="s">
        <v>289</v>
      </c>
      <c r="D49" s="2" t="s">
        <v>374</v>
      </c>
      <c r="E49" s="2" t="s">
        <v>291</v>
      </c>
      <c r="F49" s="2" t="s">
        <v>375</v>
      </c>
      <c r="G49" s="1">
        <v>8200011</v>
      </c>
      <c r="H49" s="2" t="s">
        <v>376</v>
      </c>
      <c r="I49" s="2" t="s">
        <v>31</v>
      </c>
      <c r="J49" s="2" t="s">
        <v>31</v>
      </c>
      <c r="K49" s="2" t="s">
        <v>377</v>
      </c>
      <c r="L49" s="2" t="s">
        <v>50</v>
      </c>
      <c r="M49" s="2" t="s">
        <v>32</v>
      </c>
      <c r="N49" s="1">
        <v>2009</v>
      </c>
      <c r="O49" s="2" t="s">
        <v>378</v>
      </c>
      <c r="P49" s="7" t="s">
        <v>379</v>
      </c>
      <c r="Q49" s="1">
        <v>432.40000000000003</v>
      </c>
      <c r="R49" s="2" t="s">
        <v>48</v>
      </c>
      <c r="S49" s="3"/>
      <c r="T49" s="1">
        <v>398.52</v>
      </c>
      <c r="U49" s="2" t="s">
        <v>35</v>
      </c>
      <c r="V49" s="7" t="s">
        <v>36</v>
      </c>
      <c r="W49" s="1">
        <v>87926313</v>
      </c>
      <c r="X49" s="2" t="s">
        <v>380</v>
      </c>
      <c r="Y49" s="1">
        <v>119334714</v>
      </c>
      <c r="Z49" s="2" t="s">
        <v>298</v>
      </c>
      <c r="AA49" s="1">
        <v>1</v>
      </c>
      <c r="AB49" s="2" t="s">
        <v>381</v>
      </c>
      <c r="AC49" s="11" t="s">
        <v>2319</v>
      </c>
      <c r="AD49" s="2" t="s">
        <v>41</v>
      </c>
      <c r="AF49" s="6" t="s">
        <v>2297</v>
      </c>
      <c r="AG49" s="6">
        <v>0</v>
      </c>
      <c r="AP49" s="86" t="s">
        <v>2520</v>
      </c>
    </row>
    <row r="50" spans="1:42" ht="30">
      <c r="A50" s="11" t="s">
        <v>890</v>
      </c>
      <c r="B50" s="2" t="s">
        <v>382</v>
      </c>
      <c r="C50" s="2" t="s">
        <v>314</v>
      </c>
      <c r="D50" s="2" t="s">
        <v>383</v>
      </c>
      <c r="E50" s="2" t="s">
        <v>316</v>
      </c>
      <c r="F50" s="2" t="s">
        <v>384</v>
      </c>
      <c r="G50" s="1">
        <v>8212211</v>
      </c>
      <c r="H50" s="2" t="s">
        <v>385</v>
      </c>
      <c r="I50" s="2" t="s">
        <v>31</v>
      </c>
      <c r="J50" s="2" t="s">
        <v>31</v>
      </c>
      <c r="K50" s="2" t="s">
        <v>386</v>
      </c>
      <c r="L50" s="2" t="s">
        <v>387</v>
      </c>
      <c r="M50" s="2" t="s">
        <v>32</v>
      </c>
      <c r="N50" s="1">
        <v>2008</v>
      </c>
      <c r="O50" s="2" t="s">
        <v>388</v>
      </c>
      <c r="P50" s="7" t="s">
        <v>389</v>
      </c>
      <c r="Q50" s="1">
        <v>69.929999999999993</v>
      </c>
      <c r="R50" s="2" t="s">
        <v>127</v>
      </c>
      <c r="S50" s="3"/>
      <c r="T50" s="1">
        <v>25</v>
      </c>
      <c r="U50" s="2" t="s">
        <v>35</v>
      </c>
      <c r="V50" s="7" t="s">
        <v>36</v>
      </c>
      <c r="W50" s="1">
        <v>72299513</v>
      </c>
      <c r="X50" s="2" t="s">
        <v>390</v>
      </c>
      <c r="Y50" s="1">
        <v>100070014</v>
      </c>
      <c r="Z50" s="2" t="s">
        <v>391</v>
      </c>
      <c r="AA50" s="1">
        <v>0.5</v>
      </c>
      <c r="AB50" s="2" t="s">
        <v>392</v>
      </c>
      <c r="AC50" s="96" t="s">
        <v>2285</v>
      </c>
      <c r="AD50" s="96" t="s">
        <v>2530</v>
      </c>
      <c r="AE50" s="97" t="s">
        <v>2531</v>
      </c>
      <c r="AP50" s="86" t="s">
        <v>2520</v>
      </c>
    </row>
    <row r="51" spans="1:42" ht="30">
      <c r="A51" s="11" t="s">
        <v>890</v>
      </c>
      <c r="B51" s="2" t="s">
        <v>382</v>
      </c>
      <c r="C51" s="2" t="s">
        <v>314</v>
      </c>
      <c r="D51" s="2" t="s">
        <v>383</v>
      </c>
      <c r="E51" s="2" t="s">
        <v>316</v>
      </c>
      <c r="F51" s="2" t="s">
        <v>384</v>
      </c>
      <c r="G51" s="1">
        <v>8212211</v>
      </c>
      <c r="H51" s="2" t="s">
        <v>385</v>
      </c>
      <c r="I51" s="2" t="s">
        <v>31</v>
      </c>
      <c r="J51" s="2" t="s">
        <v>31</v>
      </c>
      <c r="K51" s="2" t="s">
        <v>386</v>
      </c>
      <c r="L51" s="2" t="s">
        <v>387</v>
      </c>
      <c r="M51" s="2" t="s">
        <v>32</v>
      </c>
      <c r="N51" s="1">
        <v>2008</v>
      </c>
      <c r="O51" s="2" t="s">
        <v>388</v>
      </c>
      <c r="P51" s="7" t="s">
        <v>389</v>
      </c>
      <c r="Q51" s="1">
        <v>69.929999999999993</v>
      </c>
      <c r="R51" s="2" t="s">
        <v>127</v>
      </c>
      <c r="S51" s="3"/>
      <c r="T51" s="1">
        <v>25</v>
      </c>
      <c r="U51" s="2" t="s">
        <v>35</v>
      </c>
      <c r="V51" s="7" t="s">
        <v>36</v>
      </c>
      <c r="W51" s="1">
        <v>72299613</v>
      </c>
      <c r="X51" s="2" t="s">
        <v>393</v>
      </c>
      <c r="Y51" s="1">
        <v>100070114</v>
      </c>
      <c r="Z51" s="2" t="s">
        <v>394</v>
      </c>
      <c r="AA51" s="1">
        <v>0.5</v>
      </c>
      <c r="AB51" s="2" t="s">
        <v>392</v>
      </c>
      <c r="AC51" s="98" t="s">
        <v>2285</v>
      </c>
      <c r="AD51" s="98" t="s">
        <v>2530</v>
      </c>
      <c r="AE51" s="99" t="s">
        <v>2531</v>
      </c>
      <c r="AP51" s="86" t="s">
        <v>2520</v>
      </c>
    </row>
    <row r="52" spans="1:42" ht="30">
      <c r="A52" s="11" t="s">
        <v>884</v>
      </c>
      <c r="B52" s="2" t="s">
        <v>395</v>
      </c>
      <c r="C52" s="2" t="s">
        <v>234</v>
      </c>
      <c r="D52" s="2" t="s">
        <v>213</v>
      </c>
      <c r="E52" s="2" t="s">
        <v>236</v>
      </c>
      <c r="F52" s="2" t="s">
        <v>396</v>
      </c>
      <c r="G52" s="1">
        <v>8224411</v>
      </c>
      <c r="H52" s="2" t="s">
        <v>397</v>
      </c>
      <c r="I52" s="2" t="s">
        <v>240</v>
      </c>
      <c r="J52" s="2" t="s">
        <v>31</v>
      </c>
      <c r="K52" s="2" t="s">
        <v>399</v>
      </c>
      <c r="L52" s="2" t="s">
        <v>50</v>
      </c>
      <c r="M52" s="2" t="s">
        <v>32</v>
      </c>
      <c r="N52" s="1">
        <v>2008</v>
      </c>
      <c r="O52" s="2" t="s">
        <v>400</v>
      </c>
      <c r="P52" s="7" t="s">
        <v>401</v>
      </c>
      <c r="Q52" s="1">
        <v>1894.7648858000002</v>
      </c>
      <c r="R52" s="2" t="s">
        <v>398</v>
      </c>
      <c r="S52" s="3"/>
      <c r="T52" s="1">
        <v>28.4</v>
      </c>
      <c r="U52" s="2" t="s">
        <v>323</v>
      </c>
      <c r="V52" s="7" t="s">
        <v>36</v>
      </c>
      <c r="W52" s="1">
        <v>65392613</v>
      </c>
      <c r="X52" s="2" t="s">
        <v>402</v>
      </c>
      <c r="Y52" s="1">
        <v>90627314</v>
      </c>
      <c r="Z52" s="2" t="s">
        <v>133</v>
      </c>
      <c r="AA52" s="1">
        <v>0.5</v>
      </c>
      <c r="AB52" s="2" t="s">
        <v>403</v>
      </c>
      <c r="AC52" s="7" t="s">
        <v>2300</v>
      </c>
      <c r="AD52" s="2" t="s">
        <v>41</v>
      </c>
      <c r="AP52" s="86" t="s">
        <v>2520</v>
      </c>
    </row>
    <row r="53" spans="1:42" ht="30">
      <c r="A53" s="11" t="s">
        <v>884</v>
      </c>
      <c r="B53" s="2" t="s">
        <v>395</v>
      </c>
      <c r="C53" s="2" t="s">
        <v>234</v>
      </c>
      <c r="D53" s="2" t="s">
        <v>213</v>
      </c>
      <c r="E53" s="2" t="s">
        <v>236</v>
      </c>
      <c r="F53" s="2" t="s">
        <v>396</v>
      </c>
      <c r="G53" s="1">
        <v>8224411</v>
      </c>
      <c r="H53" s="2" t="s">
        <v>397</v>
      </c>
      <c r="I53" s="2" t="s">
        <v>240</v>
      </c>
      <c r="J53" s="2" t="s">
        <v>31</v>
      </c>
      <c r="K53" s="2" t="s">
        <v>399</v>
      </c>
      <c r="L53" s="2" t="s">
        <v>50</v>
      </c>
      <c r="M53" s="2" t="s">
        <v>32</v>
      </c>
      <c r="N53" s="1">
        <v>2008</v>
      </c>
      <c r="O53" s="2" t="s">
        <v>400</v>
      </c>
      <c r="P53" s="7" t="s">
        <v>401</v>
      </c>
      <c r="Q53" s="1">
        <v>1894.7648858000002</v>
      </c>
      <c r="R53" s="2" t="s">
        <v>398</v>
      </c>
      <c r="S53" s="3"/>
      <c r="T53" s="1">
        <v>28.4</v>
      </c>
      <c r="U53" s="2" t="s">
        <v>323</v>
      </c>
      <c r="V53" s="7" t="s">
        <v>36</v>
      </c>
      <c r="W53" s="1">
        <v>65392513</v>
      </c>
      <c r="X53" s="2" t="s">
        <v>404</v>
      </c>
      <c r="Y53" s="1">
        <v>90627214</v>
      </c>
      <c r="Z53" s="2" t="s">
        <v>133</v>
      </c>
      <c r="AA53" s="1">
        <v>0.5</v>
      </c>
      <c r="AB53" s="2" t="s">
        <v>403</v>
      </c>
      <c r="AC53" s="7" t="s">
        <v>2300</v>
      </c>
      <c r="AD53" s="2" t="s">
        <v>41</v>
      </c>
      <c r="AP53" s="86" t="s">
        <v>2520</v>
      </c>
    </row>
    <row r="54" spans="1:42" ht="30">
      <c r="A54" s="11" t="s">
        <v>884</v>
      </c>
      <c r="B54" s="2" t="s">
        <v>405</v>
      </c>
      <c r="C54" s="2" t="s">
        <v>234</v>
      </c>
      <c r="D54" s="2" t="s">
        <v>406</v>
      </c>
      <c r="E54" s="2" t="s">
        <v>236</v>
      </c>
      <c r="F54" s="2" t="s">
        <v>215</v>
      </c>
      <c r="G54" s="1">
        <v>8225311</v>
      </c>
      <c r="H54" s="2" t="s">
        <v>407</v>
      </c>
      <c r="I54" s="2" t="s">
        <v>31</v>
      </c>
      <c r="J54" s="2" t="s">
        <v>31</v>
      </c>
      <c r="K54" s="2" t="s">
        <v>408</v>
      </c>
      <c r="L54" s="2" t="s">
        <v>50</v>
      </c>
      <c r="M54" s="2" t="s">
        <v>32</v>
      </c>
      <c r="N54" s="1">
        <v>2008</v>
      </c>
      <c r="O54" s="2" t="s">
        <v>409</v>
      </c>
      <c r="P54" s="7" t="s">
        <v>410</v>
      </c>
      <c r="Q54" s="1">
        <v>96.19</v>
      </c>
      <c r="R54" s="2" t="s">
        <v>127</v>
      </c>
      <c r="S54" s="3"/>
      <c r="T54" s="1">
        <v>135.59</v>
      </c>
      <c r="U54" s="2" t="s">
        <v>35</v>
      </c>
      <c r="V54" s="7" t="s">
        <v>36</v>
      </c>
      <c r="W54" s="1">
        <v>4232813</v>
      </c>
      <c r="X54" s="2" t="s">
        <v>411</v>
      </c>
      <c r="Y54" s="1">
        <v>123741414</v>
      </c>
      <c r="Z54" s="2" t="s">
        <v>370</v>
      </c>
      <c r="AA54" s="1">
        <v>0.33333333333333331</v>
      </c>
      <c r="AB54" s="2" t="s">
        <v>412</v>
      </c>
      <c r="AC54" s="7" t="s">
        <v>2300</v>
      </c>
      <c r="AD54" s="2" t="s">
        <v>41</v>
      </c>
      <c r="AP54" s="86" t="s">
        <v>2520</v>
      </c>
    </row>
    <row r="55" spans="1:42" ht="30">
      <c r="A55" s="11" t="s">
        <v>884</v>
      </c>
      <c r="B55" s="2" t="s">
        <v>405</v>
      </c>
      <c r="C55" s="2" t="s">
        <v>234</v>
      </c>
      <c r="D55" s="2" t="s">
        <v>406</v>
      </c>
      <c r="E55" s="2" t="s">
        <v>236</v>
      </c>
      <c r="F55" s="2" t="s">
        <v>215</v>
      </c>
      <c r="G55" s="1">
        <v>8225311</v>
      </c>
      <c r="H55" s="2" t="s">
        <v>407</v>
      </c>
      <c r="I55" s="2" t="s">
        <v>31</v>
      </c>
      <c r="J55" s="2" t="s">
        <v>31</v>
      </c>
      <c r="K55" s="2" t="s">
        <v>408</v>
      </c>
      <c r="L55" s="2" t="s">
        <v>50</v>
      </c>
      <c r="M55" s="2" t="s">
        <v>32</v>
      </c>
      <c r="N55" s="1">
        <v>2008</v>
      </c>
      <c r="O55" s="2" t="s">
        <v>409</v>
      </c>
      <c r="P55" s="7" t="s">
        <v>410</v>
      </c>
      <c r="Q55" s="1">
        <v>96.19</v>
      </c>
      <c r="R55" s="2" t="s">
        <v>127</v>
      </c>
      <c r="S55" s="3"/>
      <c r="T55" s="1">
        <v>135.59</v>
      </c>
      <c r="U55" s="2" t="s">
        <v>35</v>
      </c>
      <c r="V55" s="7" t="s">
        <v>36</v>
      </c>
      <c r="W55" s="1">
        <v>4232613</v>
      </c>
      <c r="X55" s="2" t="s">
        <v>413</v>
      </c>
      <c r="Y55" s="1">
        <v>123742414</v>
      </c>
      <c r="Z55" s="2" t="s">
        <v>370</v>
      </c>
      <c r="AA55" s="1">
        <v>0.33333333333333331</v>
      </c>
      <c r="AB55" s="2" t="s">
        <v>412</v>
      </c>
      <c r="AC55" s="7" t="s">
        <v>2300</v>
      </c>
      <c r="AD55" s="2" t="s">
        <v>41</v>
      </c>
      <c r="AP55" s="86" t="s">
        <v>2520</v>
      </c>
    </row>
    <row r="56" spans="1:42" ht="30">
      <c r="A56" s="11" t="s">
        <v>884</v>
      </c>
      <c r="B56" s="2" t="s">
        <v>405</v>
      </c>
      <c r="C56" s="2" t="s">
        <v>234</v>
      </c>
      <c r="D56" s="2" t="s">
        <v>406</v>
      </c>
      <c r="E56" s="2" t="s">
        <v>236</v>
      </c>
      <c r="F56" s="2" t="s">
        <v>215</v>
      </c>
      <c r="G56" s="1">
        <v>8225311</v>
      </c>
      <c r="H56" s="2" t="s">
        <v>407</v>
      </c>
      <c r="I56" s="2" t="s">
        <v>31</v>
      </c>
      <c r="J56" s="2" t="s">
        <v>31</v>
      </c>
      <c r="K56" s="2" t="s">
        <v>408</v>
      </c>
      <c r="L56" s="2" t="s">
        <v>50</v>
      </c>
      <c r="M56" s="2" t="s">
        <v>32</v>
      </c>
      <c r="N56" s="1">
        <v>2008</v>
      </c>
      <c r="O56" s="2" t="s">
        <v>409</v>
      </c>
      <c r="P56" s="7" t="s">
        <v>410</v>
      </c>
      <c r="Q56" s="1">
        <v>96.19</v>
      </c>
      <c r="R56" s="2" t="s">
        <v>127</v>
      </c>
      <c r="S56" s="3"/>
      <c r="T56" s="1">
        <v>135.59</v>
      </c>
      <c r="U56" s="2" t="s">
        <v>35</v>
      </c>
      <c r="V56" s="7" t="s">
        <v>36</v>
      </c>
      <c r="W56" s="1">
        <v>4233913</v>
      </c>
      <c r="X56" s="2" t="s">
        <v>414</v>
      </c>
      <c r="Y56" s="1">
        <v>123741914</v>
      </c>
      <c r="Z56" s="2" t="s">
        <v>370</v>
      </c>
      <c r="AA56" s="1">
        <v>0.33333333333333331</v>
      </c>
      <c r="AB56" s="2" t="s">
        <v>412</v>
      </c>
      <c r="AC56" s="7" t="s">
        <v>2300</v>
      </c>
      <c r="AD56" s="2" t="s">
        <v>41</v>
      </c>
      <c r="AP56" s="86" t="s">
        <v>2520</v>
      </c>
    </row>
    <row r="57" spans="1:42" ht="30">
      <c r="A57" s="11" t="s">
        <v>888</v>
      </c>
      <c r="B57" s="2" t="s">
        <v>415</v>
      </c>
      <c r="C57" s="2" t="s">
        <v>289</v>
      </c>
      <c r="D57" s="2" t="s">
        <v>416</v>
      </c>
      <c r="E57" s="2" t="s">
        <v>291</v>
      </c>
      <c r="F57" s="2" t="s">
        <v>417</v>
      </c>
      <c r="G57" s="1">
        <v>8239811</v>
      </c>
      <c r="H57" s="2" t="s">
        <v>418</v>
      </c>
      <c r="I57" s="2" t="s">
        <v>31</v>
      </c>
      <c r="J57" s="2" t="s">
        <v>31</v>
      </c>
      <c r="K57" s="2" t="s">
        <v>420</v>
      </c>
      <c r="L57" s="2" t="s">
        <v>50</v>
      </c>
      <c r="M57" s="2" t="s">
        <v>32</v>
      </c>
      <c r="N57" s="1">
        <v>2008</v>
      </c>
      <c r="O57" s="2" t="s">
        <v>421</v>
      </c>
      <c r="P57" s="7" t="s">
        <v>422</v>
      </c>
      <c r="Q57" s="1">
        <v>10.3058458</v>
      </c>
      <c r="R57" s="2" t="s">
        <v>419</v>
      </c>
      <c r="S57" s="3"/>
      <c r="T57" s="1">
        <v>15</v>
      </c>
      <c r="U57" s="2" t="s">
        <v>35</v>
      </c>
      <c r="V57" s="7" t="s">
        <v>36</v>
      </c>
      <c r="W57" s="1">
        <v>87941813</v>
      </c>
      <c r="X57" s="2" t="s">
        <v>423</v>
      </c>
      <c r="Y57" s="1">
        <v>119351114</v>
      </c>
      <c r="Z57" s="2" t="s">
        <v>424</v>
      </c>
      <c r="AA57" s="1">
        <v>0.5</v>
      </c>
      <c r="AB57" s="2" t="s">
        <v>425</v>
      </c>
      <c r="AC57" s="11" t="s">
        <v>2320</v>
      </c>
      <c r="AD57" s="2" t="s">
        <v>41</v>
      </c>
      <c r="AF57" s="6" t="s">
        <v>2297</v>
      </c>
      <c r="AG57">
        <v>0</v>
      </c>
      <c r="AP57" s="86" t="s">
        <v>2520</v>
      </c>
    </row>
    <row r="58" spans="1:42" ht="30">
      <c r="A58" s="11" t="s">
        <v>888</v>
      </c>
      <c r="B58" s="2" t="s">
        <v>415</v>
      </c>
      <c r="C58" s="2" t="s">
        <v>289</v>
      </c>
      <c r="D58" s="2" t="s">
        <v>416</v>
      </c>
      <c r="E58" s="2" t="s">
        <v>291</v>
      </c>
      <c r="F58" s="2" t="s">
        <v>417</v>
      </c>
      <c r="G58" s="1">
        <v>8239811</v>
      </c>
      <c r="H58" s="2" t="s">
        <v>418</v>
      </c>
      <c r="I58" s="2" t="s">
        <v>31</v>
      </c>
      <c r="J58" s="2" t="s">
        <v>31</v>
      </c>
      <c r="K58" s="2" t="s">
        <v>420</v>
      </c>
      <c r="L58" s="2" t="s">
        <v>50</v>
      </c>
      <c r="M58" s="2" t="s">
        <v>32</v>
      </c>
      <c r="N58" s="1">
        <v>2008</v>
      </c>
      <c r="O58" s="2" t="s">
        <v>421</v>
      </c>
      <c r="P58" s="7" t="s">
        <v>422</v>
      </c>
      <c r="Q58" s="1">
        <v>10.3058458</v>
      </c>
      <c r="R58" s="2" t="s">
        <v>419</v>
      </c>
      <c r="S58" s="3"/>
      <c r="T58" s="1">
        <v>15</v>
      </c>
      <c r="U58" s="2" t="s">
        <v>35</v>
      </c>
      <c r="V58" s="7" t="s">
        <v>36</v>
      </c>
      <c r="W58" s="1">
        <v>87941913</v>
      </c>
      <c r="X58" s="2" t="s">
        <v>426</v>
      </c>
      <c r="Y58" s="1">
        <v>119351314</v>
      </c>
      <c r="Z58" s="2" t="s">
        <v>424</v>
      </c>
      <c r="AA58" s="1">
        <v>0.5</v>
      </c>
      <c r="AB58" s="2" t="s">
        <v>425</v>
      </c>
      <c r="AC58" s="52" t="s">
        <v>2321</v>
      </c>
      <c r="AD58" s="2" t="s">
        <v>41</v>
      </c>
      <c r="AF58" s="6" t="s">
        <v>2297</v>
      </c>
      <c r="AG58">
        <v>0</v>
      </c>
      <c r="AP58" s="86" t="s">
        <v>2520</v>
      </c>
    </row>
    <row r="59" spans="1:42" ht="30">
      <c r="A59" s="11" t="s">
        <v>892</v>
      </c>
      <c r="B59" s="2" t="s">
        <v>427</v>
      </c>
      <c r="C59" s="2" t="s">
        <v>428</v>
      </c>
      <c r="D59" s="2" t="s">
        <v>429</v>
      </c>
      <c r="E59" s="2" t="s">
        <v>430</v>
      </c>
      <c r="F59" s="2" t="s">
        <v>431</v>
      </c>
      <c r="G59" s="1">
        <v>843411</v>
      </c>
      <c r="H59" s="2" t="s">
        <v>432</v>
      </c>
      <c r="I59" s="2" t="s">
        <v>31</v>
      </c>
      <c r="J59" s="2" t="s">
        <v>31</v>
      </c>
      <c r="K59" s="7" t="s">
        <v>433</v>
      </c>
      <c r="L59" s="2" t="s">
        <v>50</v>
      </c>
      <c r="M59" s="2" t="s">
        <v>434</v>
      </c>
      <c r="N59" s="1">
        <v>2009</v>
      </c>
      <c r="O59" s="2" t="s">
        <v>435</v>
      </c>
      <c r="P59" s="7" t="s">
        <v>436</v>
      </c>
      <c r="Q59" s="1">
        <v>474.24</v>
      </c>
      <c r="R59" s="2" t="s">
        <v>48</v>
      </c>
      <c r="S59" s="3"/>
      <c r="T59" s="1">
        <v>134.1</v>
      </c>
      <c r="U59" s="2" t="s">
        <v>35</v>
      </c>
      <c r="V59" s="7" t="s">
        <v>36</v>
      </c>
      <c r="W59" s="1">
        <v>46209113</v>
      </c>
      <c r="X59" s="2" t="s">
        <v>159</v>
      </c>
      <c r="Y59" s="1">
        <v>48440414</v>
      </c>
      <c r="Z59" s="2" t="s">
        <v>437</v>
      </c>
      <c r="AA59" s="1">
        <v>0.5</v>
      </c>
      <c r="AB59" s="2" t="s">
        <v>438</v>
      </c>
      <c r="AC59" s="65" t="s">
        <v>2490</v>
      </c>
      <c r="AD59" s="2" t="s">
        <v>41</v>
      </c>
      <c r="AF59" s="79" t="s">
        <v>2304</v>
      </c>
      <c r="AP59" s="86" t="s">
        <v>2520</v>
      </c>
    </row>
    <row r="60" spans="1:42" ht="30">
      <c r="A60" s="11" t="s">
        <v>892</v>
      </c>
      <c r="B60" s="2" t="s">
        <v>427</v>
      </c>
      <c r="C60" s="2" t="s">
        <v>428</v>
      </c>
      <c r="D60" s="2" t="s">
        <v>429</v>
      </c>
      <c r="E60" s="2" t="s">
        <v>430</v>
      </c>
      <c r="F60" s="2" t="s">
        <v>431</v>
      </c>
      <c r="G60" s="1">
        <v>843411</v>
      </c>
      <c r="H60" s="2" t="s">
        <v>432</v>
      </c>
      <c r="I60" s="2" t="s">
        <v>31</v>
      </c>
      <c r="J60" s="2" t="s">
        <v>31</v>
      </c>
      <c r="K60" s="2" t="s">
        <v>433</v>
      </c>
      <c r="L60" s="2" t="s">
        <v>50</v>
      </c>
      <c r="M60" s="2" t="s">
        <v>434</v>
      </c>
      <c r="N60" s="1">
        <v>2009</v>
      </c>
      <c r="O60" s="2" t="s">
        <v>435</v>
      </c>
      <c r="P60" s="7" t="s">
        <v>436</v>
      </c>
      <c r="Q60" s="1">
        <v>474.24</v>
      </c>
      <c r="R60" s="2" t="s">
        <v>48</v>
      </c>
      <c r="S60" s="3"/>
      <c r="T60" s="1">
        <v>134.1</v>
      </c>
      <c r="U60" s="2" t="s">
        <v>35</v>
      </c>
      <c r="V60" s="7" t="s">
        <v>36</v>
      </c>
      <c r="W60" s="1">
        <v>46208613</v>
      </c>
      <c r="X60" s="2" t="s">
        <v>113</v>
      </c>
      <c r="Y60" s="1">
        <v>48440914</v>
      </c>
      <c r="Z60" s="2" t="s">
        <v>162</v>
      </c>
      <c r="AA60" s="1">
        <v>0.5</v>
      </c>
      <c r="AB60" s="2" t="s">
        <v>438</v>
      </c>
      <c r="AC60" s="65" t="s">
        <v>2490</v>
      </c>
      <c r="AD60" s="2" t="s">
        <v>41</v>
      </c>
      <c r="AF60" s="79" t="s">
        <v>2304</v>
      </c>
      <c r="AP60" s="86" t="s">
        <v>2520</v>
      </c>
    </row>
    <row r="61" spans="1:42" ht="30">
      <c r="A61" s="11" t="s">
        <v>893</v>
      </c>
      <c r="B61" s="2" t="s">
        <v>439</v>
      </c>
      <c r="C61" s="2" t="s">
        <v>440</v>
      </c>
      <c r="D61" s="2" t="s">
        <v>441</v>
      </c>
      <c r="E61" s="2" t="s">
        <v>442</v>
      </c>
      <c r="F61" s="2" t="s">
        <v>443</v>
      </c>
      <c r="G61" s="1">
        <v>948611</v>
      </c>
      <c r="H61" s="2" t="s">
        <v>444</v>
      </c>
      <c r="I61" s="2" t="s">
        <v>31</v>
      </c>
      <c r="J61" s="2" t="s">
        <v>31</v>
      </c>
      <c r="K61" s="2" t="s">
        <v>445</v>
      </c>
      <c r="L61" s="2" t="s">
        <v>50</v>
      </c>
      <c r="M61" s="2" t="s">
        <v>32</v>
      </c>
      <c r="N61" s="1">
        <v>2009</v>
      </c>
      <c r="O61" s="2" t="s">
        <v>446</v>
      </c>
      <c r="P61" s="7" t="s">
        <v>447</v>
      </c>
      <c r="Q61" s="1">
        <v>13.67</v>
      </c>
      <c r="R61" s="2" t="s">
        <v>48</v>
      </c>
      <c r="S61" s="3"/>
      <c r="T61" s="1">
        <v>7.2860500000000004</v>
      </c>
      <c r="U61" s="2" t="s">
        <v>35</v>
      </c>
      <c r="V61" s="7" t="s">
        <v>36</v>
      </c>
      <c r="W61" s="1">
        <v>47891913</v>
      </c>
      <c r="X61" s="2" t="s">
        <v>448</v>
      </c>
      <c r="Y61" s="1">
        <v>46429414</v>
      </c>
      <c r="Z61" s="2" t="s">
        <v>72</v>
      </c>
      <c r="AA61" s="1">
        <v>0.5</v>
      </c>
      <c r="AB61" s="2" t="s">
        <v>449</v>
      </c>
      <c r="AC61" s="7" t="s">
        <v>2300</v>
      </c>
      <c r="AD61" s="49" t="s">
        <v>2301</v>
      </c>
      <c r="AE61" s="49" t="s">
        <v>2302</v>
      </c>
      <c r="AF61" s="49" t="s">
        <v>2304</v>
      </c>
      <c r="AG61" s="1">
        <v>0.5</v>
      </c>
      <c r="AH61" s="4" t="s">
        <v>2305</v>
      </c>
      <c r="AL61" s="50">
        <v>40827</v>
      </c>
      <c r="AM61" s="6" t="s">
        <v>2307</v>
      </c>
      <c r="AP61" s="86" t="s">
        <v>2520</v>
      </c>
    </row>
    <row r="62" spans="1:42" ht="30">
      <c r="A62" s="11" t="s">
        <v>893</v>
      </c>
      <c r="B62" s="2" t="s">
        <v>439</v>
      </c>
      <c r="C62" s="2" t="s">
        <v>440</v>
      </c>
      <c r="D62" s="2" t="s">
        <v>441</v>
      </c>
      <c r="E62" s="2" t="s">
        <v>442</v>
      </c>
      <c r="F62" s="2" t="s">
        <v>443</v>
      </c>
      <c r="G62" s="1">
        <v>948611</v>
      </c>
      <c r="H62" s="2" t="s">
        <v>444</v>
      </c>
      <c r="I62" s="2" t="s">
        <v>31</v>
      </c>
      <c r="J62" s="2" t="s">
        <v>31</v>
      </c>
      <c r="K62" s="2" t="s">
        <v>445</v>
      </c>
      <c r="L62" s="2" t="s">
        <v>50</v>
      </c>
      <c r="M62" s="2" t="s">
        <v>32</v>
      </c>
      <c r="N62" s="1">
        <v>2009</v>
      </c>
      <c r="O62" s="2" t="s">
        <v>446</v>
      </c>
      <c r="P62" s="7" t="s">
        <v>447</v>
      </c>
      <c r="Q62" s="1">
        <v>13.67</v>
      </c>
      <c r="R62" s="2" t="s">
        <v>48</v>
      </c>
      <c r="S62" s="3"/>
      <c r="T62" s="1">
        <v>7.2860500000000004</v>
      </c>
      <c r="U62" s="2" t="s">
        <v>35</v>
      </c>
      <c r="V62" s="7" t="s">
        <v>36</v>
      </c>
      <c r="W62" s="1">
        <v>47889113</v>
      </c>
      <c r="X62" s="2" t="s">
        <v>450</v>
      </c>
      <c r="Y62" s="1">
        <v>87364114</v>
      </c>
      <c r="Z62" s="2" t="s">
        <v>273</v>
      </c>
      <c r="AA62" s="1">
        <v>0.5</v>
      </c>
      <c r="AB62" s="2" t="s">
        <v>449</v>
      </c>
      <c r="AC62" s="7" t="s">
        <v>2300</v>
      </c>
      <c r="AD62" s="49" t="s">
        <v>2301</v>
      </c>
      <c r="AE62" s="49" t="s">
        <v>2302</v>
      </c>
      <c r="AF62" s="49" t="s">
        <v>2304</v>
      </c>
      <c r="AG62" s="1">
        <v>0.5</v>
      </c>
      <c r="AH62" s="4" t="s">
        <v>2306</v>
      </c>
      <c r="AL62" s="50">
        <v>40827</v>
      </c>
      <c r="AM62" s="6" t="s">
        <v>2307</v>
      </c>
      <c r="AP62" s="86" t="s">
        <v>2520</v>
      </c>
    </row>
    <row r="63" spans="1:42" ht="30">
      <c r="A63" s="11" t="s">
        <v>894</v>
      </c>
      <c r="B63" s="2" t="s">
        <v>451</v>
      </c>
      <c r="C63" s="2" t="s">
        <v>452</v>
      </c>
      <c r="D63" s="2" t="s">
        <v>453</v>
      </c>
      <c r="E63" s="2" t="s">
        <v>454</v>
      </c>
      <c r="F63" s="2" t="s">
        <v>204</v>
      </c>
      <c r="G63" s="1">
        <v>949611</v>
      </c>
      <c r="H63" s="2" t="s">
        <v>455</v>
      </c>
      <c r="I63" s="2" t="s">
        <v>31</v>
      </c>
      <c r="J63" s="2" t="s">
        <v>31</v>
      </c>
      <c r="K63" s="2" t="s">
        <v>456</v>
      </c>
      <c r="L63" s="2" t="s">
        <v>50</v>
      </c>
      <c r="M63" s="2" t="s">
        <v>32</v>
      </c>
      <c r="N63" s="1">
        <v>2008</v>
      </c>
      <c r="O63" s="2" t="s">
        <v>457</v>
      </c>
      <c r="P63" s="7" t="s">
        <v>458</v>
      </c>
      <c r="Q63" s="1">
        <v>110.08</v>
      </c>
      <c r="R63" s="2" t="s">
        <v>127</v>
      </c>
      <c r="S63" s="3"/>
      <c r="T63" s="1">
        <v>49.36</v>
      </c>
      <c r="U63" s="2" t="s">
        <v>35</v>
      </c>
      <c r="V63" s="7" t="s">
        <v>36</v>
      </c>
      <c r="W63" s="1">
        <v>47870213</v>
      </c>
      <c r="X63" s="2" t="s">
        <v>221</v>
      </c>
      <c r="Y63" s="1">
        <v>61332314</v>
      </c>
      <c r="Z63" s="2" t="s">
        <v>133</v>
      </c>
      <c r="AA63" s="1">
        <v>1</v>
      </c>
      <c r="AB63" s="2" t="s">
        <v>459</v>
      </c>
      <c r="AC63" s="2" t="s">
        <v>41</v>
      </c>
      <c r="AD63" s="2" t="s">
        <v>41</v>
      </c>
      <c r="AP63" s="86" t="s">
        <v>2520</v>
      </c>
    </row>
    <row r="64" spans="1:42" ht="30">
      <c r="A64" s="11" t="s">
        <v>895</v>
      </c>
      <c r="B64" s="2" t="s">
        <v>460</v>
      </c>
      <c r="C64" s="2" t="s">
        <v>461</v>
      </c>
      <c r="D64" s="2" t="s">
        <v>462</v>
      </c>
      <c r="E64" s="7" t="s">
        <v>463</v>
      </c>
      <c r="F64" s="2" t="s">
        <v>464</v>
      </c>
      <c r="G64" s="1">
        <v>12862411</v>
      </c>
      <c r="H64" s="2" t="s">
        <v>465</v>
      </c>
      <c r="I64" s="2" t="s">
        <v>31</v>
      </c>
      <c r="J64" s="2" t="s">
        <v>31</v>
      </c>
      <c r="K64" s="2" t="s">
        <v>467</v>
      </c>
      <c r="L64" s="2" t="s">
        <v>41</v>
      </c>
      <c r="M64" s="2" t="s">
        <v>32</v>
      </c>
      <c r="N64" s="3"/>
      <c r="O64" s="2" t="s">
        <v>468</v>
      </c>
      <c r="P64" s="7" t="s">
        <v>469</v>
      </c>
      <c r="Q64" s="3"/>
      <c r="R64" s="2" t="s">
        <v>466</v>
      </c>
      <c r="S64" s="3"/>
      <c r="T64" s="1">
        <v>13.1</v>
      </c>
      <c r="U64" s="2" t="s">
        <v>35</v>
      </c>
      <c r="V64" s="7" t="s">
        <v>36</v>
      </c>
      <c r="W64" s="1">
        <v>68821413</v>
      </c>
      <c r="X64" s="2" t="s">
        <v>470</v>
      </c>
      <c r="Y64" s="1">
        <v>94806614</v>
      </c>
      <c r="Z64" s="2" t="s">
        <v>471</v>
      </c>
      <c r="AA64" s="1">
        <v>1</v>
      </c>
      <c r="AB64" s="2" t="s">
        <v>472</v>
      </c>
      <c r="AC64" s="7" t="s">
        <v>2414</v>
      </c>
      <c r="AD64" s="7" t="s">
        <v>2415</v>
      </c>
      <c r="AF64" s="51" t="s">
        <v>2304</v>
      </c>
      <c r="AL64" s="64" t="s">
        <v>2416</v>
      </c>
      <c r="AP64" s="86" t="s">
        <v>2520</v>
      </c>
    </row>
    <row r="65" spans="1:43" ht="30">
      <c r="A65" s="11" t="s">
        <v>875</v>
      </c>
      <c r="B65" s="2" t="s">
        <v>473</v>
      </c>
      <c r="C65" s="2" t="s">
        <v>103</v>
      </c>
      <c r="D65" s="2" t="s">
        <v>474</v>
      </c>
      <c r="E65" s="2" t="s">
        <v>105</v>
      </c>
      <c r="F65" s="2" t="s">
        <v>475</v>
      </c>
      <c r="G65" s="1">
        <v>4789311</v>
      </c>
      <c r="H65" s="2" t="s">
        <v>476</v>
      </c>
      <c r="I65" s="2" t="s">
        <v>31</v>
      </c>
      <c r="J65" s="2" t="s">
        <v>31</v>
      </c>
      <c r="K65" s="7" t="s">
        <v>477</v>
      </c>
      <c r="L65" s="2" t="s">
        <v>477</v>
      </c>
      <c r="M65" s="2" t="s">
        <v>32</v>
      </c>
      <c r="N65" s="1">
        <v>2008</v>
      </c>
      <c r="O65" s="2" t="s">
        <v>478</v>
      </c>
      <c r="P65" s="7" t="s">
        <v>479</v>
      </c>
      <c r="Q65" s="1">
        <v>103.4711448</v>
      </c>
      <c r="R65" s="2" t="s">
        <v>108</v>
      </c>
      <c r="S65" s="1">
        <v>103.4711448</v>
      </c>
      <c r="T65" s="1">
        <v>70</v>
      </c>
      <c r="U65" s="7" t="s">
        <v>466</v>
      </c>
      <c r="V65" s="7" t="s">
        <v>481</v>
      </c>
      <c r="W65" s="3"/>
      <c r="X65" s="2" t="s">
        <v>41</v>
      </c>
      <c r="Y65" s="3"/>
      <c r="Z65" s="2" t="s">
        <v>41</v>
      </c>
      <c r="AA65" s="3"/>
      <c r="AB65" s="2" t="s">
        <v>41</v>
      </c>
      <c r="AC65" s="2" t="s">
        <v>41</v>
      </c>
      <c r="AD65" s="2" t="s">
        <v>41</v>
      </c>
      <c r="AF65" s="53" t="s">
        <v>2297</v>
      </c>
      <c r="AP65"/>
      <c r="AQ65"/>
    </row>
    <row r="66" spans="1:43" ht="30">
      <c r="A66" s="11" t="s">
        <v>896</v>
      </c>
      <c r="B66" s="2" t="s">
        <v>482</v>
      </c>
      <c r="C66" s="2" t="s">
        <v>483</v>
      </c>
      <c r="D66" s="2" t="s">
        <v>484</v>
      </c>
      <c r="E66" s="2" t="s">
        <v>485</v>
      </c>
      <c r="F66" s="2" t="s">
        <v>486</v>
      </c>
      <c r="G66" s="1">
        <v>4899511</v>
      </c>
      <c r="H66" s="2" t="s">
        <v>487</v>
      </c>
      <c r="I66" s="2" t="s">
        <v>31</v>
      </c>
      <c r="J66" s="2" t="s">
        <v>31</v>
      </c>
      <c r="K66" s="2" t="s">
        <v>489</v>
      </c>
      <c r="L66" s="2" t="s">
        <v>490</v>
      </c>
      <c r="M66" s="2" t="s">
        <v>32</v>
      </c>
      <c r="N66" s="1">
        <v>1981</v>
      </c>
      <c r="O66" s="2" t="s">
        <v>491</v>
      </c>
      <c r="P66" s="7" t="s">
        <v>492</v>
      </c>
      <c r="Q66" s="1">
        <v>60.43</v>
      </c>
      <c r="R66" s="2" t="s">
        <v>488</v>
      </c>
      <c r="S66" s="1">
        <v>60.43</v>
      </c>
      <c r="T66" s="1">
        <v>20</v>
      </c>
      <c r="U66" s="2" t="s">
        <v>493</v>
      </c>
      <c r="V66" s="7" t="s">
        <v>481</v>
      </c>
      <c r="W66" s="3"/>
      <c r="X66" s="2" t="s">
        <v>41</v>
      </c>
      <c r="Y66" s="3"/>
      <c r="Z66" s="2" t="s">
        <v>41</v>
      </c>
      <c r="AA66" s="3"/>
      <c r="AB66" s="2" t="s">
        <v>41</v>
      </c>
      <c r="AC66" s="76" t="s">
        <v>2463</v>
      </c>
      <c r="AD66" s="76" t="s">
        <v>41</v>
      </c>
      <c r="AE66" s="75" t="s">
        <v>2464</v>
      </c>
      <c r="AP66"/>
      <c r="AQ66"/>
    </row>
    <row r="67" spans="1:43" ht="30">
      <c r="A67" s="11" t="s">
        <v>872</v>
      </c>
      <c r="B67" s="2" t="s">
        <v>494</v>
      </c>
      <c r="C67" s="2" t="s">
        <v>59</v>
      </c>
      <c r="D67" s="2" t="s">
        <v>495</v>
      </c>
      <c r="E67" s="2" t="s">
        <v>61</v>
      </c>
      <c r="F67" s="2" t="s">
        <v>496</v>
      </c>
      <c r="G67" s="1">
        <v>4834511</v>
      </c>
      <c r="H67" s="2" t="s">
        <v>497</v>
      </c>
      <c r="I67" s="2" t="s">
        <v>31</v>
      </c>
      <c r="J67" s="2" t="s">
        <v>31</v>
      </c>
      <c r="K67" s="7" t="s">
        <v>499</v>
      </c>
      <c r="L67" s="2" t="s">
        <v>500</v>
      </c>
      <c r="M67" s="2" t="s">
        <v>32</v>
      </c>
      <c r="N67" s="1">
        <v>2008</v>
      </c>
      <c r="O67" s="2" t="s">
        <v>501</v>
      </c>
      <c r="P67" s="7" t="s">
        <v>502</v>
      </c>
      <c r="Q67" s="1">
        <v>48.27</v>
      </c>
      <c r="R67" s="2" t="s">
        <v>498</v>
      </c>
      <c r="S67" s="1">
        <v>48.27</v>
      </c>
      <c r="T67" s="1">
        <v>15.700000000000003</v>
      </c>
      <c r="U67" s="2" t="s">
        <v>493</v>
      </c>
      <c r="V67" s="7" t="s">
        <v>481</v>
      </c>
      <c r="W67" s="3"/>
      <c r="X67" s="2" t="s">
        <v>41</v>
      </c>
      <c r="Y67" s="3"/>
      <c r="Z67" s="2" t="s">
        <v>41</v>
      </c>
      <c r="AA67" s="3"/>
      <c r="AB67" s="2" t="s">
        <v>41</v>
      </c>
      <c r="AC67" s="114" t="s">
        <v>2406</v>
      </c>
      <c r="AD67" s="114" t="s">
        <v>2544</v>
      </c>
      <c r="AE67" s="115" t="s">
        <v>2541</v>
      </c>
      <c r="AP67"/>
      <c r="AQ67"/>
    </row>
    <row r="68" spans="1:43" ht="30">
      <c r="A68" s="11" t="s">
        <v>897</v>
      </c>
      <c r="B68" s="2" t="s">
        <v>503</v>
      </c>
      <c r="C68" s="2" t="s">
        <v>504</v>
      </c>
      <c r="D68" s="2" t="s">
        <v>505</v>
      </c>
      <c r="E68" s="2" t="s">
        <v>506</v>
      </c>
      <c r="F68" s="2" t="s">
        <v>507</v>
      </c>
      <c r="G68" s="1">
        <v>4987611</v>
      </c>
      <c r="H68" s="2" t="s">
        <v>508</v>
      </c>
      <c r="I68" s="2" t="s">
        <v>31</v>
      </c>
      <c r="J68" s="2" t="s">
        <v>31</v>
      </c>
      <c r="K68" s="2" t="s">
        <v>509</v>
      </c>
      <c r="L68" s="2" t="s">
        <v>366</v>
      </c>
      <c r="M68" s="2" t="s">
        <v>32</v>
      </c>
      <c r="N68" s="1">
        <v>2008</v>
      </c>
      <c r="O68" s="2" t="s">
        <v>510</v>
      </c>
      <c r="P68" s="7" t="s">
        <v>511</v>
      </c>
      <c r="Q68" s="1">
        <v>180.70292280000001</v>
      </c>
      <c r="R68" s="2" t="s">
        <v>48</v>
      </c>
      <c r="S68" s="1">
        <v>180.70292280000001</v>
      </c>
      <c r="T68" s="1">
        <v>12</v>
      </c>
      <c r="U68" s="2" t="s">
        <v>493</v>
      </c>
      <c r="V68" s="7" t="s">
        <v>481</v>
      </c>
      <c r="W68" s="3"/>
      <c r="X68" s="2" t="s">
        <v>41</v>
      </c>
      <c r="Y68" s="3"/>
      <c r="Z68" s="2" t="s">
        <v>41</v>
      </c>
      <c r="AA68" s="3"/>
      <c r="AB68" s="2" t="s">
        <v>41</v>
      </c>
      <c r="AC68" s="76" t="s">
        <v>2510</v>
      </c>
      <c r="AD68" s="76" t="s">
        <v>2513</v>
      </c>
      <c r="AF68" s="79" t="s">
        <v>2297</v>
      </c>
      <c r="AP68"/>
      <c r="AQ68"/>
    </row>
    <row r="69" spans="1:43" ht="45">
      <c r="A69" s="11" t="s">
        <v>898</v>
      </c>
      <c r="B69" s="2" t="s">
        <v>512</v>
      </c>
      <c r="C69" s="2" t="s">
        <v>513</v>
      </c>
      <c r="D69" s="2" t="s">
        <v>514</v>
      </c>
      <c r="E69" s="2" t="s">
        <v>515</v>
      </c>
      <c r="F69" s="2" t="s">
        <v>516</v>
      </c>
      <c r="G69" s="1">
        <v>5684811</v>
      </c>
      <c r="H69" s="2" t="s">
        <v>517</v>
      </c>
      <c r="I69" s="2" t="s">
        <v>240</v>
      </c>
      <c r="J69" s="2" t="s">
        <v>31</v>
      </c>
      <c r="K69" s="2" t="s">
        <v>518</v>
      </c>
      <c r="L69" s="2" t="s">
        <v>50</v>
      </c>
      <c r="M69" s="2" t="s">
        <v>32</v>
      </c>
      <c r="N69" s="1">
        <v>2009</v>
      </c>
      <c r="O69" s="2" t="s">
        <v>519</v>
      </c>
      <c r="P69" s="7" t="s">
        <v>520</v>
      </c>
      <c r="Q69" s="1">
        <v>332.78308279999999</v>
      </c>
      <c r="R69" s="2" t="s">
        <v>306</v>
      </c>
      <c r="S69" s="1">
        <v>332.78308279999999</v>
      </c>
      <c r="T69" s="1">
        <v>82</v>
      </c>
      <c r="U69" s="2" t="s">
        <v>493</v>
      </c>
      <c r="V69" s="7" t="s">
        <v>481</v>
      </c>
      <c r="W69" s="3"/>
      <c r="X69" s="2" t="s">
        <v>41</v>
      </c>
      <c r="Y69" s="3"/>
      <c r="Z69" s="2" t="s">
        <v>41</v>
      </c>
      <c r="AA69" s="3"/>
      <c r="AB69" s="2" t="s">
        <v>41</v>
      </c>
      <c r="AC69" s="2" t="s">
        <v>41</v>
      </c>
      <c r="AD69" s="65" t="s">
        <v>2409</v>
      </c>
      <c r="AE69" s="66" t="s">
        <v>2410</v>
      </c>
      <c r="AF69" s="79" t="s">
        <v>2297</v>
      </c>
      <c r="AP69"/>
      <c r="AQ69"/>
    </row>
    <row r="70" spans="1:43" ht="45">
      <c r="A70" s="11" t="s">
        <v>898</v>
      </c>
      <c r="B70" s="2" t="s">
        <v>521</v>
      </c>
      <c r="C70" s="2" t="s">
        <v>513</v>
      </c>
      <c r="D70" s="2" t="s">
        <v>522</v>
      </c>
      <c r="E70" s="2" t="s">
        <v>515</v>
      </c>
      <c r="F70" s="2" t="s">
        <v>523</v>
      </c>
      <c r="G70" s="1">
        <v>5720711</v>
      </c>
      <c r="H70" s="2" t="s">
        <v>524</v>
      </c>
      <c r="I70" s="2" t="s">
        <v>240</v>
      </c>
      <c r="J70" s="2" t="s">
        <v>31</v>
      </c>
      <c r="K70" s="2" t="s">
        <v>526</v>
      </c>
      <c r="L70" s="2" t="s">
        <v>50</v>
      </c>
      <c r="M70" s="2" t="s">
        <v>32</v>
      </c>
      <c r="N70" s="1">
        <v>2009</v>
      </c>
      <c r="O70" s="2" t="s">
        <v>527</v>
      </c>
      <c r="P70" s="7" t="s">
        <v>528</v>
      </c>
      <c r="Q70" s="1">
        <v>219.352</v>
      </c>
      <c r="R70" s="2" t="s">
        <v>525</v>
      </c>
      <c r="S70" s="1">
        <v>219.352</v>
      </c>
      <c r="T70" s="1">
        <v>41.053199999999997</v>
      </c>
      <c r="U70" s="2" t="s">
        <v>480</v>
      </c>
      <c r="V70" s="7" t="s">
        <v>481</v>
      </c>
      <c r="W70" s="3"/>
      <c r="X70" s="2" t="s">
        <v>41</v>
      </c>
      <c r="Y70" s="3"/>
      <c r="Z70" s="2" t="s">
        <v>41</v>
      </c>
      <c r="AA70" s="3"/>
      <c r="AB70" s="2" t="s">
        <v>41</v>
      </c>
      <c r="AC70" s="2" t="s">
        <v>41</v>
      </c>
      <c r="AD70" s="65" t="s">
        <v>2411</v>
      </c>
      <c r="AE70" s="66" t="s">
        <v>2408</v>
      </c>
      <c r="AF70" s="79" t="s">
        <v>2297</v>
      </c>
      <c r="AP70"/>
      <c r="AQ70"/>
    </row>
    <row r="71" spans="1:43" ht="30">
      <c r="A71" s="11" t="s">
        <v>896</v>
      </c>
      <c r="B71" s="2" t="s">
        <v>529</v>
      </c>
      <c r="C71" s="2" t="s">
        <v>483</v>
      </c>
      <c r="D71" s="2" t="s">
        <v>530</v>
      </c>
      <c r="E71" s="2" t="s">
        <v>485</v>
      </c>
      <c r="F71" s="2" t="s">
        <v>161</v>
      </c>
      <c r="G71" s="1">
        <v>6507711</v>
      </c>
      <c r="H71" s="2" t="s">
        <v>531</v>
      </c>
      <c r="I71" s="2" t="s">
        <v>31</v>
      </c>
      <c r="J71" s="2" t="s">
        <v>31</v>
      </c>
      <c r="K71" s="2" t="s">
        <v>532</v>
      </c>
      <c r="L71" s="2" t="s">
        <v>533</v>
      </c>
      <c r="M71" s="2" t="s">
        <v>32</v>
      </c>
      <c r="N71" s="1">
        <v>1979</v>
      </c>
      <c r="O71" s="2" t="s">
        <v>534</v>
      </c>
      <c r="P71" s="7" t="s">
        <v>535</v>
      </c>
      <c r="Q71" s="1">
        <v>62.69</v>
      </c>
      <c r="R71" s="2" t="s">
        <v>488</v>
      </c>
      <c r="S71" s="1">
        <v>62.69</v>
      </c>
      <c r="T71" s="1">
        <v>57.280950999999995</v>
      </c>
      <c r="U71" s="2" t="s">
        <v>480</v>
      </c>
      <c r="V71" s="7" t="s">
        <v>481</v>
      </c>
      <c r="W71" s="3"/>
      <c r="X71" s="2" t="s">
        <v>41</v>
      </c>
      <c r="Y71" s="3"/>
      <c r="Z71" s="2" t="s">
        <v>41</v>
      </c>
      <c r="AA71" s="3"/>
      <c r="AB71" s="2" t="s">
        <v>41</v>
      </c>
      <c r="AC71" s="76" t="s">
        <v>2463</v>
      </c>
      <c r="AD71" s="76" t="s">
        <v>41</v>
      </c>
      <c r="AE71" s="75" t="s">
        <v>2465</v>
      </c>
      <c r="AP71"/>
      <c r="AQ71"/>
    </row>
    <row r="72" spans="1:43" ht="30">
      <c r="A72" s="11" t="s">
        <v>875</v>
      </c>
      <c r="B72" s="2" t="s">
        <v>536</v>
      </c>
      <c r="C72" s="2" t="s">
        <v>103</v>
      </c>
      <c r="D72" s="2" t="s">
        <v>537</v>
      </c>
      <c r="E72" s="2" t="s">
        <v>105</v>
      </c>
      <c r="F72" s="2" t="s">
        <v>538</v>
      </c>
      <c r="G72" s="1">
        <v>6576311</v>
      </c>
      <c r="H72" s="2" t="s">
        <v>539</v>
      </c>
      <c r="I72" s="2" t="s">
        <v>31</v>
      </c>
      <c r="J72" s="2" t="s">
        <v>31</v>
      </c>
      <c r="K72" s="2" t="s">
        <v>541</v>
      </c>
      <c r="L72" s="2" t="s">
        <v>542</v>
      </c>
      <c r="M72" s="2" t="s">
        <v>32</v>
      </c>
      <c r="N72" s="1">
        <v>2008</v>
      </c>
      <c r="O72" s="2" t="s">
        <v>543</v>
      </c>
      <c r="P72" s="7" t="s">
        <v>544</v>
      </c>
      <c r="Q72" s="1">
        <v>310.94</v>
      </c>
      <c r="R72" s="2" t="s">
        <v>540</v>
      </c>
      <c r="S72" s="1">
        <v>175</v>
      </c>
      <c r="T72" s="1">
        <v>98.05</v>
      </c>
      <c r="U72" s="2" t="s">
        <v>493</v>
      </c>
      <c r="V72" s="7" t="s">
        <v>481</v>
      </c>
      <c r="W72" s="3"/>
      <c r="X72" s="2" t="s">
        <v>41</v>
      </c>
      <c r="Y72" s="3"/>
      <c r="Z72" s="2" t="s">
        <v>41</v>
      </c>
      <c r="AA72" s="3"/>
      <c r="AB72" s="2" t="s">
        <v>41</v>
      </c>
      <c r="AC72" s="7" t="s">
        <v>2378</v>
      </c>
      <c r="AD72" s="54" t="s">
        <v>2379</v>
      </c>
      <c r="AF72" s="53" t="s">
        <v>2297</v>
      </c>
      <c r="AP72"/>
      <c r="AQ72"/>
    </row>
    <row r="73" spans="1:43" ht="75">
      <c r="A73" s="11" t="s">
        <v>872</v>
      </c>
      <c r="B73" s="2" t="s">
        <v>58</v>
      </c>
      <c r="C73" s="2" t="s">
        <v>59</v>
      </c>
      <c r="D73" s="2" t="s">
        <v>60</v>
      </c>
      <c r="E73" s="2" t="s">
        <v>61</v>
      </c>
      <c r="F73" s="2" t="s">
        <v>545</v>
      </c>
      <c r="G73" s="1">
        <v>6582211</v>
      </c>
      <c r="H73" s="2" t="s">
        <v>546</v>
      </c>
      <c r="I73" s="2" t="s">
        <v>240</v>
      </c>
      <c r="J73" s="2" t="s">
        <v>31</v>
      </c>
      <c r="K73" s="7" t="s">
        <v>548</v>
      </c>
      <c r="L73" s="2" t="s">
        <v>549</v>
      </c>
      <c r="M73" s="2" t="s">
        <v>32</v>
      </c>
      <c r="N73" s="1">
        <v>2008</v>
      </c>
      <c r="O73" s="2" t="s">
        <v>550</v>
      </c>
      <c r="P73" s="7" t="s">
        <v>551</v>
      </c>
      <c r="Q73" s="1">
        <v>260.05001945999999</v>
      </c>
      <c r="R73" s="2" t="s">
        <v>547</v>
      </c>
      <c r="S73" s="1">
        <v>260.05001945999999</v>
      </c>
      <c r="T73" s="1">
        <v>109.03</v>
      </c>
      <c r="U73" s="2" t="s">
        <v>552</v>
      </c>
      <c r="V73" s="7" t="s">
        <v>908</v>
      </c>
      <c r="W73" s="3"/>
      <c r="X73" s="2" t="s">
        <v>41</v>
      </c>
      <c r="Y73" s="3"/>
      <c r="Z73" s="2" t="s">
        <v>41</v>
      </c>
      <c r="AA73" s="3"/>
      <c r="AB73" s="2" t="s">
        <v>41</v>
      </c>
      <c r="AC73" s="116"/>
      <c r="AD73" s="116" t="s">
        <v>2545</v>
      </c>
      <c r="AE73" s="117" t="s">
        <v>2541</v>
      </c>
      <c r="AP73"/>
      <c r="AQ73"/>
    </row>
    <row r="74" spans="1:43" ht="30">
      <c r="A74" s="11" t="s">
        <v>899</v>
      </c>
      <c r="B74" s="2" t="s">
        <v>553</v>
      </c>
      <c r="C74" s="2" t="s">
        <v>554</v>
      </c>
      <c r="D74" s="2" t="s">
        <v>555</v>
      </c>
      <c r="E74" s="2" t="s">
        <v>556</v>
      </c>
      <c r="F74" s="2" t="s">
        <v>557</v>
      </c>
      <c r="G74" s="1">
        <v>7906811</v>
      </c>
      <c r="H74" s="2" t="s">
        <v>558</v>
      </c>
      <c r="I74" s="2" t="s">
        <v>240</v>
      </c>
      <c r="J74" s="2" t="s">
        <v>31</v>
      </c>
      <c r="K74" s="2" t="s">
        <v>559</v>
      </c>
      <c r="L74" s="2" t="s">
        <v>560</v>
      </c>
      <c r="M74" s="2" t="s">
        <v>32</v>
      </c>
      <c r="N74" s="1">
        <v>2008</v>
      </c>
      <c r="O74" s="2" t="s">
        <v>561</v>
      </c>
      <c r="P74" s="7" t="s">
        <v>562</v>
      </c>
      <c r="Q74" s="1">
        <v>249.76145</v>
      </c>
      <c r="R74" s="2" t="s">
        <v>238</v>
      </c>
      <c r="S74" s="1">
        <v>249.76145</v>
      </c>
      <c r="T74" s="1">
        <v>32</v>
      </c>
      <c r="U74" s="2" t="s">
        <v>480</v>
      </c>
      <c r="V74" s="7" t="s">
        <v>481</v>
      </c>
      <c r="W74" s="3"/>
      <c r="X74" s="2" t="s">
        <v>41</v>
      </c>
      <c r="Y74" s="3"/>
      <c r="Z74" s="2" t="s">
        <v>41</v>
      </c>
      <c r="AA74" s="3"/>
      <c r="AB74" s="2" t="s">
        <v>41</v>
      </c>
      <c r="AC74" s="2" t="s">
        <v>41</v>
      </c>
      <c r="AD74" s="2" t="s">
        <v>41</v>
      </c>
      <c r="AP74"/>
      <c r="AQ74"/>
    </row>
    <row r="75" spans="1:43" ht="30">
      <c r="A75" s="11" t="s">
        <v>881</v>
      </c>
      <c r="B75" s="2" t="s">
        <v>563</v>
      </c>
      <c r="C75" s="2" t="s">
        <v>201</v>
      </c>
      <c r="D75" s="2" t="s">
        <v>564</v>
      </c>
      <c r="E75" s="2" t="s">
        <v>203</v>
      </c>
      <c r="F75" s="2" t="s">
        <v>565</v>
      </c>
      <c r="G75" s="1">
        <v>8029011</v>
      </c>
      <c r="H75" s="2" t="s">
        <v>566</v>
      </c>
      <c r="I75" s="2" t="s">
        <v>240</v>
      </c>
      <c r="J75" s="2" t="s">
        <v>31</v>
      </c>
      <c r="K75" s="2" t="s">
        <v>567</v>
      </c>
      <c r="L75" s="2" t="s">
        <v>50</v>
      </c>
      <c r="M75" s="2" t="s">
        <v>32</v>
      </c>
      <c r="N75" s="1">
        <v>2009</v>
      </c>
      <c r="O75" s="2" t="s">
        <v>568</v>
      </c>
      <c r="P75" s="7" t="s">
        <v>569</v>
      </c>
      <c r="Q75" s="1">
        <v>706.22735399999999</v>
      </c>
      <c r="R75" s="2" t="s">
        <v>488</v>
      </c>
      <c r="S75" s="1">
        <v>706.22735399999999</v>
      </c>
      <c r="T75" s="1">
        <v>140</v>
      </c>
      <c r="U75" s="2" t="s">
        <v>480</v>
      </c>
      <c r="V75" s="7" t="s">
        <v>481</v>
      </c>
      <c r="W75" s="3"/>
      <c r="X75" s="2" t="s">
        <v>41</v>
      </c>
      <c r="Y75" s="3"/>
      <c r="Z75" s="2" t="s">
        <v>41</v>
      </c>
      <c r="AA75" s="3"/>
      <c r="AB75" s="2" t="s">
        <v>41</v>
      </c>
      <c r="AC75" s="7" t="s">
        <v>2421</v>
      </c>
      <c r="AD75" s="7" t="s">
        <v>2426</v>
      </c>
      <c r="AE75" s="11" t="s">
        <v>2427</v>
      </c>
      <c r="AP75"/>
      <c r="AQ75"/>
    </row>
    <row r="76" spans="1:43" ht="30">
      <c r="A76" s="11" t="s">
        <v>900</v>
      </c>
      <c r="B76" s="2" t="s">
        <v>570</v>
      </c>
      <c r="C76" s="2" t="s">
        <v>571</v>
      </c>
      <c r="D76" s="2" t="s">
        <v>572</v>
      </c>
      <c r="E76" s="2" t="s">
        <v>573</v>
      </c>
      <c r="F76" s="2" t="s">
        <v>565</v>
      </c>
      <c r="G76" s="1">
        <v>8066411</v>
      </c>
      <c r="H76" s="2" t="s">
        <v>574</v>
      </c>
      <c r="I76" s="2" t="s">
        <v>240</v>
      </c>
      <c r="J76" s="2" t="s">
        <v>31</v>
      </c>
      <c r="K76" s="2" t="s">
        <v>270</v>
      </c>
      <c r="L76" s="2" t="s">
        <v>41</v>
      </c>
      <c r="M76" s="2" t="s">
        <v>32</v>
      </c>
      <c r="N76" s="1">
        <v>2009</v>
      </c>
      <c r="O76" s="2" t="s">
        <v>575</v>
      </c>
      <c r="P76" s="7" t="s">
        <v>576</v>
      </c>
      <c r="Q76" s="1">
        <v>455.15598679999999</v>
      </c>
      <c r="R76" s="2" t="s">
        <v>488</v>
      </c>
      <c r="S76" s="1">
        <v>455.15598679999999</v>
      </c>
      <c r="T76" s="1">
        <v>189.75</v>
      </c>
      <c r="U76" s="2" t="s">
        <v>493</v>
      </c>
      <c r="V76" s="7" t="s">
        <v>481</v>
      </c>
      <c r="W76" s="3"/>
      <c r="X76" s="2" t="s">
        <v>41</v>
      </c>
      <c r="Y76" s="3"/>
      <c r="Z76" s="2" t="s">
        <v>41</v>
      </c>
      <c r="AA76" s="3"/>
      <c r="AB76" s="2" t="s">
        <v>41</v>
      </c>
      <c r="AC76" s="2" t="s">
        <v>41</v>
      </c>
      <c r="AD76" s="76" t="s">
        <v>2514</v>
      </c>
      <c r="AF76" s="79" t="s">
        <v>2297</v>
      </c>
      <c r="AP76"/>
      <c r="AQ76"/>
    </row>
    <row r="77" spans="1:43" ht="30">
      <c r="A77" s="11" t="s">
        <v>900</v>
      </c>
      <c r="B77" s="2" t="s">
        <v>577</v>
      </c>
      <c r="C77" s="2" t="s">
        <v>571</v>
      </c>
      <c r="D77" s="2" t="s">
        <v>578</v>
      </c>
      <c r="E77" s="2" t="s">
        <v>573</v>
      </c>
      <c r="F77" s="2" t="s">
        <v>579</v>
      </c>
      <c r="G77" s="1">
        <v>8079411</v>
      </c>
      <c r="H77" s="2" t="s">
        <v>580</v>
      </c>
      <c r="I77" s="2" t="s">
        <v>240</v>
      </c>
      <c r="J77" s="2" t="s">
        <v>31</v>
      </c>
      <c r="K77" s="2" t="s">
        <v>581</v>
      </c>
      <c r="L77" s="2" t="s">
        <v>50</v>
      </c>
      <c r="M77" s="2" t="s">
        <v>32</v>
      </c>
      <c r="N77" s="1">
        <v>2009</v>
      </c>
      <c r="O77" s="2" t="s">
        <v>582</v>
      </c>
      <c r="P77" s="7" t="s">
        <v>583</v>
      </c>
      <c r="Q77" s="1">
        <v>350.42262599999998</v>
      </c>
      <c r="R77" s="2" t="s">
        <v>306</v>
      </c>
      <c r="S77" s="1">
        <v>350.42262599999998</v>
      </c>
      <c r="T77" s="1">
        <v>60.001899999999999</v>
      </c>
      <c r="U77" s="2" t="s">
        <v>493</v>
      </c>
      <c r="V77" s="7" t="s">
        <v>481</v>
      </c>
      <c r="W77" s="3"/>
      <c r="X77" s="2" t="s">
        <v>41</v>
      </c>
      <c r="Y77" s="3"/>
      <c r="Z77" s="2" t="s">
        <v>41</v>
      </c>
      <c r="AA77" s="3"/>
      <c r="AB77" s="2" t="s">
        <v>41</v>
      </c>
      <c r="AC77" s="2" t="s">
        <v>41</v>
      </c>
      <c r="AD77" s="76" t="s">
        <v>2514</v>
      </c>
      <c r="AF77" s="79" t="s">
        <v>2297</v>
      </c>
      <c r="AP77"/>
      <c r="AQ77"/>
    </row>
    <row r="78" spans="1:43" ht="30">
      <c r="A78" s="11" t="s">
        <v>900</v>
      </c>
      <c r="B78" s="2" t="s">
        <v>584</v>
      </c>
      <c r="C78" s="2" t="s">
        <v>571</v>
      </c>
      <c r="D78" s="2" t="s">
        <v>585</v>
      </c>
      <c r="E78" s="2" t="s">
        <v>573</v>
      </c>
      <c r="F78" s="2" t="s">
        <v>586</v>
      </c>
      <c r="G78" s="1">
        <v>8082011</v>
      </c>
      <c r="H78" s="2" t="s">
        <v>587</v>
      </c>
      <c r="I78" s="2" t="s">
        <v>31</v>
      </c>
      <c r="J78" s="2" t="s">
        <v>31</v>
      </c>
      <c r="K78" s="2" t="s">
        <v>588</v>
      </c>
      <c r="L78" s="2" t="s">
        <v>50</v>
      </c>
      <c r="M78" s="2" t="s">
        <v>32</v>
      </c>
      <c r="N78" s="1">
        <v>2009</v>
      </c>
      <c r="O78" s="2" t="s">
        <v>589</v>
      </c>
      <c r="P78" s="7" t="s">
        <v>590</v>
      </c>
      <c r="Q78" s="1">
        <v>96.26</v>
      </c>
      <c r="R78" s="2" t="s">
        <v>540</v>
      </c>
      <c r="S78" s="1">
        <v>96.26</v>
      </c>
      <c r="T78" s="1">
        <v>63.52000000000001</v>
      </c>
      <c r="U78" s="2" t="s">
        <v>480</v>
      </c>
      <c r="V78" s="7" t="s">
        <v>481</v>
      </c>
      <c r="W78" s="3"/>
      <c r="X78" s="2" t="s">
        <v>41</v>
      </c>
      <c r="Y78" s="3"/>
      <c r="Z78" s="2" t="s">
        <v>41</v>
      </c>
      <c r="AA78" s="3"/>
      <c r="AB78" s="2" t="s">
        <v>41</v>
      </c>
      <c r="AC78" s="2" t="s">
        <v>41</v>
      </c>
      <c r="AD78" s="76" t="s">
        <v>2514</v>
      </c>
      <c r="AF78" s="79" t="s">
        <v>2297</v>
      </c>
      <c r="AP78"/>
      <c r="AQ78"/>
    </row>
    <row r="79" spans="1:43" ht="30">
      <c r="A79" s="11" t="s">
        <v>901</v>
      </c>
      <c r="B79" s="2" t="s">
        <v>591</v>
      </c>
      <c r="C79" s="2" t="s">
        <v>592</v>
      </c>
      <c r="D79" s="2" t="s">
        <v>593</v>
      </c>
      <c r="E79" s="2" t="s">
        <v>594</v>
      </c>
      <c r="F79" s="2" t="s">
        <v>595</v>
      </c>
      <c r="G79" s="1">
        <v>8139311</v>
      </c>
      <c r="H79" s="2" t="s">
        <v>596</v>
      </c>
      <c r="I79" s="2" t="s">
        <v>31</v>
      </c>
      <c r="J79" s="2" t="s">
        <v>31</v>
      </c>
      <c r="K79" s="2" t="s">
        <v>597</v>
      </c>
      <c r="L79" s="2" t="s">
        <v>50</v>
      </c>
      <c r="M79" s="2" t="s">
        <v>32</v>
      </c>
      <c r="N79" s="1">
        <v>2008</v>
      </c>
      <c r="O79" s="2" t="s">
        <v>598</v>
      </c>
      <c r="P79" s="7" t="s">
        <v>599</v>
      </c>
      <c r="Q79" s="1">
        <v>50.945845800000001</v>
      </c>
      <c r="R79" s="2" t="s">
        <v>540</v>
      </c>
      <c r="S79" s="1">
        <v>50.945845800000001</v>
      </c>
      <c r="T79" s="1">
        <v>24.2</v>
      </c>
      <c r="U79" s="2" t="s">
        <v>480</v>
      </c>
      <c r="V79" s="7" t="s">
        <v>481</v>
      </c>
      <c r="W79" s="3"/>
      <c r="X79" s="44" t="s">
        <v>507</v>
      </c>
      <c r="Y79" s="3"/>
      <c r="Z79" s="44" t="s">
        <v>133</v>
      </c>
      <c r="AA79" s="3">
        <v>1</v>
      </c>
      <c r="AB79" s="2" t="s">
        <v>41</v>
      </c>
      <c r="AC79" s="7" t="s">
        <v>2282</v>
      </c>
      <c r="AD79" s="7" t="s">
        <v>2283</v>
      </c>
      <c r="AE79" s="53" t="s">
        <v>2357</v>
      </c>
      <c r="AF79" s="6" t="s">
        <v>2297</v>
      </c>
      <c r="AG79">
        <v>0</v>
      </c>
      <c r="AN79" s="6" t="s">
        <v>2296</v>
      </c>
      <c r="AP79"/>
      <c r="AQ79"/>
    </row>
    <row r="80" spans="1:43" ht="97.5" customHeight="1">
      <c r="A80" s="11" t="s">
        <v>902</v>
      </c>
      <c r="B80" s="2" t="s">
        <v>600</v>
      </c>
      <c r="C80" s="2" t="s">
        <v>601</v>
      </c>
      <c r="D80" s="2" t="s">
        <v>602</v>
      </c>
      <c r="E80" s="2" t="s">
        <v>603</v>
      </c>
      <c r="F80" s="2" t="s">
        <v>604</v>
      </c>
      <c r="G80" s="1">
        <v>8160611</v>
      </c>
      <c r="H80" s="2" t="s">
        <v>605</v>
      </c>
      <c r="I80" s="2" t="s">
        <v>31</v>
      </c>
      <c r="J80" s="2" t="s">
        <v>31</v>
      </c>
      <c r="K80" s="2" t="s">
        <v>606</v>
      </c>
      <c r="L80" s="2" t="s">
        <v>50</v>
      </c>
      <c r="M80" s="2" t="s">
        <v>32</v>
      </c>
      <c r="N80" s="1">
        <v>2009</v>
      </c>
      <c r="O80" s="2" t="s">
        <v>607</v>
      </c>
      <c r="P80" s="7" t="s">
        <v>608</v>
      </c>
      <c r="Q80" s="1">
        <v>220</v>
      </c>
      <c r="R80" s="2" t="s">
        <v>540</v>
      </c>
      <c r="S80" s="1">
        <v>220</v>
      </c>
      <c r="T80" s="1">
        <v>36.65</v>
      </c>
      <c r="U80" s="2" t="s">
        <v>493</v>
      </c>
      <c r="V80" s="7" t="s">
        <v>481</v>
      </c>
      <c r="W80" s="3"/>
      <c r="X80" s="2" t="s">
        <v>41</v>
      </c>
      <c r="Y80" s="3"/>
      <c r="Z80" s="2" t="s">
        <v>41</v>
      </c>
      <c r="AA80" s="3"/>
      <c r="AB80" s="2" t="s">
        <v>41</v>
      </c>
      <c r="AC80" s="81" t="s">
        <v>2481</v>
      </c>
      <c r="AD80" s="81" t="s">
        <v>2482</v>
      </c>
      <c r="AE80" s="79"/>
      <c r="AF80" s="82" t="s">
        <v>2297</v>
      </c>
      <c r="AP80"/>
      <c r="AQ80"/>
    </row>
    <row r="81" spans="1:43" ht="30">
      <c r="A81" s="11" t="s">
        <v>890</v>
      </c>
      <c r="B81" s="2" t="s">
        <v>609</v>
      </c>
      <c r="C81" s="2" t="s">
        <v>314</v>
      </c>
      <c r="D81" s="2" t="s">
        <v>610</v>
      </c>
      <c r="E81" s="2" t="s">
        <v>316</v>
      </c>
      <c r="F81" s="2" t="s">
        <v>611</v>
      </c>
      <c r="G81" s="1">
        <v>8416311</v>
      </c>
      <c r="H81" s="2" t="s">
        <v>612</v>
      </c>
      <c r="I81" s="2" t="s">
        <v>31</v>
      </c>
      <c r="J81" s="2" t="s">
        <v>31</v>
      </c>
      <c r="K81" s="2" t="s">
        <v>613</v>
      </c>
      <c r="L81" s="2" t="s">
        <v>614</v>
      </c>
      <c r="M81" s="2" t="s">
        <v>32</v>
      </c>
      <c r="N81" s="1">
        <v>2008</v>
      </c>
      <c r="O81" s="2" t="s">
        <v>615</v>
      </c>
      <c r="P81" s="7" t="s">
        <v>616</v>
      </c>
      <c r="Q81" s="1">
        <v>39.556999999999995</v>
      </c>
      <c r="R81" s="2" t="s">
        <v>48</v>
      </c>
      <c r="S81" s="1">
        <v>39.556999999999995</v>
      </c>
      <c r="T81" s="1">
        <v>1.91</v>
      </c>
      <c r="U81" s="2" t="s">
        <v>493</v>
      </c>
      <c r="V81" s="7" t="s">
        <v>481</v>
      </c>
      <c r="W81" s="3"/>
      <c r="X81" s="2" t="s">
        <v>41</v>
      </c>
      <c r="Y81" s="3"/>
      <c r="Z81" s="2" t="s">
        <v>41</v>
      </c>
      <c r="AA81" s="3"/>
      <c r="AB81" s="2" t="s">
        <v>41</v>
      </c>
      <c r="AC81" s="101" t="s">
        <v>2532</v>
      </c>
      <c r="AD81" s="101" t="s">
        <v>2533</v>
      </c>
      <c r="AE81" s="100" t="s">
        <v>2534</v>
      </c>
      <c r="AP81"/>
      <c r="AQ81"/>
    </row>
    <row r="82" spans="1:43" ht="90">
      <c r="A82" s="11" t="s">
        <v>870</v>
      </c>
      <c r="B82" s="2" t="s">
        <v>617</v>
      </c>
      <c r="C82" s="2" t="s">
        <v>23</v>
      </c>
      <c r="D82" s="2" t="s">
        <v>618</v>
      </c>
      <c r="E82" s="2" t="s">
        <v>25</v>
      </c>
      <c r="F82" s="2" t="s">
        <v>619</v>
      </c>
      <c r="G82" s="1">
        <v>863211</v>
      </c>
      <c r="H82" s="2" t="s">
        <v>620</v>
      </c>
      <c r="I82" s="2" t="s">
        <v>31</v>
      </c>
      <c r="J82" s="2" t="s">
        <v>31</v>
      </c>
      <c r="K82" s="2" t="s">
        <v>621</v>
      </c>
      <c r="L82" s="2" t="s">
        <v>622</v>
      </c>
      <c r="M82" s="2" t="s">
        <v>32</v>
      </c>
      <c r="N82" s="1">
        <v>2008</v>
      </c>
      <c r="O82" s="2" t="s">
        <v>623</v>
      </c>
      <c r="P82" s="7" t="s">
        <v>624</v>
      </c>
      <c r="Q82" s="1">
        <v>165.79811220000002</v>
      </c>
      <c r="R82" s="2" t="s">
        <v>419</v>
      </c>
      <c r="S82" s="69">
        <v>0.93340000000000001</v>
      </c>
      <c r="T82" s="1">
        <v>66.410000000000011</v>
      </c>
      <c r="U82" s="2" t="s">
        <v>480</v>
      </c>
      <c r="V82" s="7" t="s">
        <v>481</v>
      </c>
      <c r="W82" s="3"/>
      <c r="X82" s="2" t="s">
        <v>41</v>
      </c>
      <c r="Y82" s="3"/>
      <c r="Z82" s="2" t="s">
        <v>41</v>
      </c>
      <c r="AA82" s="3"/>
      <c r="AB82" s="2" t="s">
        <v>41</v>
      </c>
      <c r="AC82" s="70" t="s">
        <v>2451</v>
      </c>
      <c r="AD82" s="70" t="s">
        <v>2452</v>
      </c>
      <c r="AE82" s="73" t="s">
        <v>2453</v>
      </c>
      <c r="AF82" s="83" t="s">
        <v>2297</v>
      </c>
      <c r="AL82" s="50">
        <v>40850</v>
      </c>
      <c r="AN82" s="67" t="s">
        <v>2454</v>
      </c>
      <c r="AP82"/>
      <c r="AQ82"/>
    </row>
    <row r="83" spans="1:43" ht="30">
      <c r="A83" s="11" t="s">
        <v>894</v>
      </c>
      <c r="B83" s="2" t="s">
        <v>625</v>
      </c>
      <c r="C83" s="2" t="s">
        <v>452</v>
      </c>
      <c r="D83" s="2" t="s">
        <v>626</v>
      </c>
      <c r="E83" s="2" t="s">
        <v>454</v>
      </c>
      <c r="F83" s="2" t="s">
        <v>627</v>
      </c>
      <c r="G83" s="1">
        <v>985811</v>
      </c>
      <c r="H83" s="2" t="s">
        <v>628</v>
      </c>
      <c r="I83" s="2" t="s">
        <v>31</v>
      </c>
      <c r="J83" s="2" t="s">
        <v>31</v>
      </c>
      <c r="K83" s="2" t="s">
        <v>629</v>
      </c>
      <c r="L83" s="2" t="s">
        <v>50</v>
      </c>
      <c r="M83" s="2" t="s">
        <v>32</v>
      </c>
      <c r="N83" s="1">
        <v>2008</v>
      </c>
      <c r="O83" s="2" t="s">
        <v>630</v>
      </c>
      <c r="P83" s="7" t="s">
        <v>631</v>
      </c>
      <c r="Q83" s="1">
        <v>178.85999999999999</v>
      </c>
      <c r="R83" s="2" t="s">
        <v>540</v>
      </c>
      <c r="S83" s="1">
        <v>178.85999999999999</v>
      </c>
      <c r="T83" s="1">
        <v>38.44</v>
      </c>
      <c r="U83" s="2" t="s">
        <v>480</v>
      </c>
      <c r="V83" s="7" t="s">
        <v>481</v>
      </c>
      <c r="W83" s="3"/>
      <c r="X83" s="2" t="s">
        <v>41</v>
      </c>
      <c r="Y83" s="3"/>
      <c r="Z83" s="2" t="s">
        <v>41</v>
      </c>
      <c r="AA83" s="3"/>
      <c r="AB83" s="2" t="s">
        <v>41</v>
      </c>
      <c r="AC83" s="2" t="s">
        <v>41</v>
      </c>
      <c r="AD83" s="2" t="s">
        <v>41</v>
      </c>
      <c r="AP83"/>
      <c r="AQ83"/>
    </row>
    <row r="84" spans="1:43">
      <c r="AP84"/>
      <c r="AQ84"/>
    </row>
    <row r="85" spans="1:43">
      <c r="AP85"/>
      <c r="AQ85"/>
    </row>
    <row r="86" spans="1:43">
      <c r="O86" s="53" t="s">
        <v>466</v>
      </c>
      <c r="AP86"/>
      <c r="AQ86"/>
    </row>
  </sheetData>
  <hyperlinks>
    <hyperlink ref="AC58" r:id="rId1" display="https://eis.epa.gov/eis-system-web/emissions/view.html?emissionsId=31295598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dimension ref="A1:AN77"/>
  <sheetViews>
    <sheetView zoomScale="65" zoomScaleNormal="65" workbookViewId="0">
      <pane ySplit="1" topLeftCell="A34" activePane="bottomLeft" state="frozen"/>
      <selection activeCell="V1" sqref="V1"/>
      <selection pane="bottomLeft" activeCell="I34" sqref="I34"/>
    </sheetView>
  </sheetViews>
  <sheetFormatPr defaultRowHeight="15"/>
  <cols>
    <col min="1" max="1" width="16.5703125" customWidth="1"/>
    <col min="6" max="6" width="12.28515625" customWidth="1"/>
    <col min="8" max="8" width="13.42578125" customWidth="1"/>
    <col min="9" max="9" width="18.85546875" customWidth="1"/>
    <col min="10" max="10" width="12" customWidth="1"/>
    <col min="11" max="11" width="11.85546875" customWidth="1"/>
    <col min="12" max="12" width="11.140625" customWidth="1"/>
    <col min="15" max="15" width="14.28515625" hidden="1" customWidth="1"/>
    <col min="17" max="17" width="17.5703125" customWidth="1"/>
    <col min="20" max="20" width="16.42578125" customWidth="1"/>
    <col min="21" max="21" width="30.140625" customWidth="1"/>
    <col min="22" max="22" width="12.140625" customWidth="1"/>
    <col min="23" max="23" width="15.28515625" customWidth="1"/>
    <col min="24" max="24" width="35.28515625" customWidth="1"/>
    <col min="25" max="25" width="20.28515625" customWidth="1"/>
    <col min="26" max="26" width="11.5703125" customWidth="1"/>
    <col min="27" max="27" width="16.140625" customWidth="1"/>
    <col min="28" max="28" width="14.140625" bestFit="1" customWidth="1"/>
    <col min="30" max="30" width="10.42578125" bestFit="1" customWidth="1"/>
    <col min="32" max="32" width="25.85546875" style="136" customWidth="1"/>
    <col min="33" max="33" width="15.5703125" style="136" customWidth="1"/>
    <col min="34" max="34" width="10.85546875" bestFit="1" customWidth="1"/>
    <col min="35" max="35" width="21.28515625" style="103" customWidth="1"/>
    <col min="36" max="36" width="21.28515625" customWidth="1"/>
    <col min="37" max="37" width="17.28515625" customWidth="1"/>
    <col min="38" max="38" width="20.28515625" style="86" customWidth="1"/>
    <col min="39" max="39" width="21.7109375" style="86" customWidth="1"/>
    <col min="40" max="40" width="22.28515625" customWidth="1"/>
  </cols>
  <sheetData>
    <row r="1" spans="1:40" ht="105">
      <c r="A1" s="35" t="s">
        <v>903</v>
      </c>
      <c r="B1" s="35" t="s">
        <v>913</v>
      </c>
      <c r="C1" s="35" t="s">
        <v>0</v>
      </c>
      <c r="D1" s="36" t="s">
        <v>1</v>
      </c>
      <c r="E1" s="32" t="s">
        <v>2</v>
      </c>
      <c r="F1" s="35" t="s">
        <v>817</v>
      </c>
      <c r="G1" s="35" t="s">
        <v>3</v>
      </c>
      <c r="H1" s="35" t="s">
        <v>8</v>
      </c>
      <c r="I1" s="35" t="s">
        <v>6</v>
      </c>
      <c r="J1" s="35" t="s">
        <v>914</v>
      </c>
      <c r="K1" s="35" t="s">
        <v>12</v>
      </c>
      <c r="L1" s="35" t="s">
        <v>13</v>
      </c>
      <c r="M1" s="35" t="s">
        <v>10</v>
      </c>
      <c r="N1" s="35" t="s">
        <v>11</v>
      </c>
      <c r="O1" s="35" t="s">
        <v>915</v>
      </c>
      <c r="P1" s="36" t="s">
        <v>1483</v>
      </c>
      <c r="Q1" s="36" t="s">
        <v>916</v>
      </c>
      <c r="R1" s="36" t="s">
        <v>634</v>
      </c>
      <c r="S1" s="35" t="s">
        <v>917</v>
      </c>
      <c r="T1" s="35" t="s">
        <v>918</v>
      </c>
      <c r="U1" s="37" t="s">
        <v>640</v>
      </c>
      <c r="V1" s="33" t="s">
        <v>2278</v>
      </c>
      <c r="W1" s="34" t="s">
        <v>919</v>
      </c>
      <c r="X1" s="30" t="s">
        <v>21</v>
      </c>
      <c r="Y1" s="34" t="s">
        <v>920</v>
      </c>
      <c r="Z1" s="30" t="s">
        <v>863</v>
      </c>
      <c r="AA1" s="30" t="s">
        <v>864</v>
      </c>
      <c r="AB1" s="45" t="s">
        <v>2290</v>
      </c>
      <c r="AC1" s="46" t="s">
        <v>2291</v>
      </c>
      <c r="AD1" s="47" t="s">
        <v>2292</v>
      </c>
      <c r="AE1" s="47" t="s">
        <v>2293</v>
      </c>
      <c r="AF1" s="89" t="s">
        <v>2355</v>
      </c>
      <c r="AG1" s="89" t="s">
        <v>2356</v>
      </c>
      <c r="AH1" s="27" t="s">
        <v>2294</v>
      </c>
      <c r="AI1" s="103" t="s">
        <v>2522</v>
      </c>
      <c r="AJ1" s="104" t="s">
        <v>2295</v>
      </c>
      <c r="AK1" s="102" t="s">
        <v>2516</v>
      </c>
      <c r="AL1" s="87" t="s">
        <v>2517</v>
      </c>
      <c r="AM1" s="87" t="s">
        <v>2518</v>
      </c>
      <c r="AN1" s="102" t="s">
        <v>2519</v>
      </c>
    </row>
    <row r="2" spans="1:40" ht="45">
      <c r="A2" s="23" t="s">
        <v>921</v>
      </c>
      <c r="B2" s="24" t="s">
        <v>922</v>
      </c>
      <c r="C2" s="23" t="s">
        <v>923</v>
      </c>
      <c r="D2" s="23" t="s">
        <v>924</v>
      </c>
      <c r="E2" s="23" t="s">
        <v>925</v>
      </c>
      <c r="F2" s="24" t="s">
        <v>926</v>
      </c>
      <c r="G2" s="23">
        <v>7623111</v>
      </c>
      <c r="H2" s="23" t="s">
        <v>927</v>
      </c>
      <c r="I2" s="23" t="s">
        <v>928</v>
      </c>
      <c r="J2" s="23" t="s">
        <v>41</v>
      </c>
      <c r="K2" s="23" t="s">
        <v>929</v>
      </c>
      <c r="L2" s="23" t="s">
        <v>930</v>
      </c>
      <c r="M2" s="23" t="s">
        <v>32</v>
      </c>
      <c r="N2" s="23">
        <v>2008</v>
      </c>
      <c r="O2" s="23" t="s">
        <v>931</v>
      </c>
      <c r="P2" s="23">
        <v>13.600000000000001</v>
      </c>
      <c r="Q2" s="23" t="s">
        <v>28</v>
      </c>
      <c r="R2" s="23">
        <v>4.4385000000000003</v>
      </c>
      <c r="S2" s="23" t="s">
        <v>466</v>
      </c>
      <c r="T2" s="23">
        <v>7.0400000000000009</v>
      </c>
      <c r="U2" s="23" t="s">
        <v>932</v>
      </c>
      <c r="V2" s="23" t="s">
        <v>933</v>
      </c>
      <c r="W2" s="25"/>
      <c r="X2" s="57" t="s">
        <v>2388</v>
      </c>
      <c r="Y2" s="25"/>
      <c r="Z2" s="25"/>
      <c r="AA2" s="25"/>
      <c r="AL2"/>
      <c r="AM2"/>
    </row>
    <row r="3" spans="1:40" ht="90">
      <c r="A3" s="23" t="s">
        <v>875</v>
      </c>
      <c r="B3" s="23" t="s">
        <v>934</v>
      </c>
      <c r="C3" s="23" t="s">
        <v>103</v>
      </c>
      <c r="D3" s="23" t="s">
        <v>935</v>
      </c>
      <c r="E3" s="23" t="s">
        <v>105</v>
      </c>
      <c r="F3" s="24" t="s">
        <v>936</v>
      </c>
      <c r="G3" s="23">
        <v>6592611</v>
      </c>
      <c r="H3" s="23" t="s">
        <v>927</v>
      </c>
      <c r="I3" s="23" t="s">
        <v>937</v>
      </c>
      <c r="J3" s="23" t="s">
        <v>938</v>
      </c>
      <c r="K3" s="23" t="s">
        <v>939</v>
      </c>
      <c r="L3" s="23" t="s">
        <v>940</v>
      </c>
      <c r="M3" s="23" t="s">
        <v>32</v>
      </c>
      <c r="N3" s="23">
        <v>2008</v>
      </c>
      <c r="O3" s="23" t="s">
        <v>941</v>
      </c>
      <c r="P3" s="23">
        <v>3.5399999999999996</v>
      </c>
      <c r="Q3" s="23" t="s">
        <v>28</v>
      </c>
      <c r="R3" s="23"/>
      <c r="S3" s="23"/>
      <c r="T3" s="23">
        <v>2.1799999999999997</v>
      </c>
      <c r="U3" s="23" t="s">
        <v>942</v>
      </c>
      <c r="V3" s="23" t="s">
        <v>849</v>
      </c>
      <c r="W3" s="53" t="s">
        <v>2351</v>
      </c>
      <c r="X3" s="25" t="s">
        <v>2350</v>
      </c>
      <c r="Y3" s="25"/>
      <c r="Z3" s="25"/>
      <c r="AA3" s="25"/>
      <c r="AB3" s="53" t="s">
        <v>2352</v>
      </c>
      <c r="AC3" s="53">
        <f>ROUND(1.14/(1.04+1.14),4)</f>
        <v>0.52290000000000003</v>
      </c>
      <c r="AD3" s="48" t="s">
        <v>2380</v>
      </c>
      <c r="AE3" s="53">
        <v>13</v>
      </c>
      <c r="AI3" s="103" t="s">
        <v>2381</v>
      </c>
      <c r="AL3" s="86" t="s">
        <v>2520</v>
      </c>
    </row>
    <row r="4" spans="1:40" s="53" customFormat="1" ht="90">
      <c r="A4" s="23" t="s">
        <v>875</v>
      </c>
      <c r="B4" s="23" t="s">
        <v>934</v>
      </c>
      <c r="C4" s="23" t="s">
        <v>103</v>
      </c>
      <c r="D4" s="23" t="s">
        <v>935</v>
      </c>
      <c r="E4" s="23" t="s">
        <v>105</v>
      </c>
      <c r="F4" s="24" t="s">
        <v>936</v>
      </c>
      <c r="G4" s="23">
        <v>6592611</v>
      </c>
      <c r="H4" s="23" t="s">
        <v>927</v>
      </c>
      <c r="I4" s="23" t="s">
        <v>937</v>
      </c>
      <c r="J4" s="23" t="s">
        <v>938</v>
      </c>
      <c r="K4" s="23" t="s">
        <v>939</v>
      </c>
      <c r="L4" s="23" t="s">
        <v>940</v>
      </c>
      <c r="M4" s="23" t="s">
        <v>32</v>
      </c>
      <c r="N4" s="23">
        <v>2008</v>
      </c>
      <c r="O4" s="23" t="s">
        <v>941</v>
      </c>
      <c r="P4" s="23">
        <v>3.5399999999999996</v>
      </c>
      <c r="Q4" s="23" t="s">
        <v>28</v>
      </c>
      <c r="R4" s="23"/>
      <c r="S4" s="23"/>
      <c r="T4" s="23">
        <v>2.1799999999999997</v>
      </c>
      <c r="U4" s="23" t="s">
        <v>942</v>
      </c>
      <c r="V4" s="23" t="s">
        <v>849</v>
      </c>
      <c r="W4" s="53" t="s">
        <v>2351</v>
      </c>
      <c r="X4" s="25" t="s">
        <v>2350</v>
      </c>
      <c r="Y4" s="25"/>
      <c r="Z4" s="25"/>
      <c r="AA4" s="25"/>
      <c r="AB4" s="53" t="s">
        <v>2352</v>
      </c>
      <c r="AC4" s="53">
        <f>ROUND(1.04/(1.04+1.14),4)</f>
        <v>0.47710000000000002</v>
      </c>
      <c r="AD4" s="53">
        <v>53106614</v>
      </c>
      <c r="AE4" s="53">
        <v>13</v>
      </c>
      <c r="AF4" s="136"/>
      <c r="AG4" s="136"/>
      <c r="AI4" s="103" t="s">
        <v>2381</v>
      </c>
      <c r="AL4" s="86" t="s">
        <v>2520</v>
      </c>
      <c r="AM4" s="86"/>
    </row>
    <row r="5" spans="1:40" ht="60">
      <c r="A5" s="23" t="s">
        <v>943</v>
      </c>
      <c r="B5" s="23" t="s">
        <v>944</v>
      </c>
      <c r="C5" s="23" t="s">
        <v>945</v>
      </c>
      <c r="D5" s="23" t="s">
        <v>946</v>
      </c>
      <c r="E5" s="23" t="s">
        <v>947</v>
      </c>
      <c r="F5" s="23" t="s">
        <v>948</v>
      </c>
      <c r="G5" s="23">
        <v>6743611</v>
      </c>
      <c r="H5" s="23" t="s">
        <v>927</v>
      </c>
      <c r="I5" s="23" t="s">
        <v>949</v>
      </c>
      <c r="J5" s="78" t="s">
        <v>950</v>
      </c>
      <c r="K5" s="23" t="s">
        <v>951</v>
      </c>
      <c r="L5" s="23" t="s">
        <v>952</v>
      </c>
      <c r="M5" s="23" t="s">
        <v>32</v>
      </c>
      <c r="N5" s="23">
        <v>2008</v>
      </c>
      <c r="O5" s="23" t="s">
        <v>953</v>
      </c>
      <c r="P5" s="23">
        <v>13.54</v>
      </c>
      <c r="Q5" s="23" t="s">
        <v>28</v>
      </c>
      <c r="R5" s="23" t="s">
        <v>466</v>
      </c>
      <c r="S5" s="23">
        <v>1.7448199999999999E-6</v>
      </c>
      <c r="T5" s="23">
        <v>18.11</v>
      </c>
      <c r="U5" s="23" t="s">
        <v>954</v>
      </c>
      <c r="V5" s="23" t="s">
        <v>849</v>
      </c>
      <c r="W5" s="25"/>
      <c r="X5" s="77" t="s">
        <v>2506</v>
      </c>
      <c r="Y5" s="25"/>
      <c r="Z5" s="25"/>
      <c r="AA5" s="25"/>
      <c r="AL5"/>
      <c r="AM5"/>
    </row>
    <row r="6" spans="1:40" ht="45">
      <c r="A6" s="23" t="s">
        <v>888</v>
      </c>
      <c r="B6" s="23" t="s">
        <v>955</v>
      </c>
      <c r="C6" s="23" t="s">
        <v>289</v>
      </c>
      <c r="D6" s="23" t="s">
        <v>956</v>
      </c>
      <c r="E6" s="23" t="s">
        <v>291</v>
      </c>
      <c r="F6" s="24" t="s">
        <v>957</v>
      </c>
      <c r="G6" s="23">
        <v>7719011</v>
      </c>
      <c r="H6" s="23" t="s">
        <v>927</v>
      </c>
      <c r="I6" s="23" t="s">
        <v>958</v>
      </c>
      <c r="J6" s="23" t="s">
        <v>50</v>
      </c>
      <c r="K6" s="23" t="s">
        <v>959</v>
      </c>
      <c r="L6" s="23" t="s">
        <v>960</v>
      </c>
      <c r="M6" s="23" t="s">
        <v>32</v>
      </c>
      <c r="N6" s="23">
        <v>2009</v>
      </c>
      <c r="O6" s="23" t="s">
        <v>961</v>
      </c>
      <c r="P6" s="23">
        <v>76.899999999999991</v>
      </c>
      <c r="Q6" s="23" t="s">
        <v>28</v>
      </c>
      <c r="R6" s="23" t="s">
        <v>466</v>
      </c>
      <c r="S6" s="23">
        <v>1.72E-2</v>
      </c>
      <c r="T6" s="23">
        <v>35.97</v>
      </c>
      <c r="U6" s="23" t="s">
        <v>954</v>
      </c>
      <c r="V6" s="23" t="s">
        <v>849</v>
      </c>
      <c r="W6" s="25" t="s">
        <v>2322</v>
      </c>
      <c r="X6" s="25"/>
      <c r="Y6" s="25"/>
      <c r="Z6" s="25"/>
      <c r="AA6" s="25"/>
      <c r="AB6" s="6" t="s">
        <v>2297</v>
      </c>
      <c r="AC6">
        <v>0</v>
      </c>
      <c r="AL6"/>
      <c r="AM6"/>
    </row>
    <row r="7" spans="1:40" ht="60">
      <c r="A7" s="23" t="s">
        <v>962</v>
      </c>
      <c r="B7" s="23" t="s">
        <v>963</v>
      </c>
      <c r="C7" s="23" t="s">
        <v>964</v>
      </c>
      <c r="D7" s="23" t="s">
        <v>965</v>
      </c>
      <c r="E7" s="23" t="s">
        <v>966</v>
      </c>
      <c r="F7" s="23" t="s">
        <v>967</v>
      </c>
      <c r="G7" s="23">
        <v>7869811</v>
      </c>
      <c r="H7" s="23" t="s">
        <v>927</v>
      </c>
      <c r="I7" s="23" t="s">
        <v>968</v>
      </c>
      <c r="J7" s="23" t="s">
        <v>968</v>
      </c>
      <c r="K7" s="23" t="s">
        <v>969</v>
      </c>
      <c r="L7" s="23" t="s">
        <v>970</v>
      </c>
      <c r="M7" s="23" t="s">
        <v>32</v>
      </c>
      <c r="N7" s="23">
        <v>2008</v>
      </c>
      <c r="O7" s="23" t="s">
        <v>971</v>
      </c>
      <c r="P7" s="23">
        <v>25.001802000000001</v>
      </c>
      <c r="Q7" s="23" t="s">
        <v>28</v>
      </c>
      <c r="R7" s="23" t="s">
        <v>466</v>
      </c>
      <c r="S7" s="23">
        <v>4.6912000000000003</v>
      </c>
      <c r="T7" s="23">
        <v>16.25</v>
      </c>
      <c r="U7" s="23" t="s">
        <v>972</v>
      </c>
      <c r="V7" s="23" t="s">
        <v>849</v>
      </c>
      <c r="W7" s="25"/>
      <c r="X7" s="25"/>
      <c r="Y7" s="25"/>
      <c r="Z7" s="25"/>
      <c r="AA7" s="25"/>
      <c r="AL7"/>
      <c r="AM7"/>
    </row>
    <row r="8" spans="1:40" ht="60">
      <c r="A8" s="23" t="s">
        <v>962</v>
      </c>
      <c r="B8" s="23" t="s">
        <v>973</v>
      </c>
      <c r="C8" s="23" t="s">
        <v>964</v>
      </c>
      <c r="D8" s="23" t="s">
        <v>974</v>
      </c>
      <c r="E8" s="23" t="s">
        <v>966</v>
      </c>
      <c r="F8" s="23" t="s">
        <v>975</v>
      </c>
      <c r="G8" s="23">
        <v>7947211</v>
      </c>
      <c r="H8" s="23" t="s">
        <v>927</v>
      </c>
      <c r="I8" s="23" t="s">
        <v>976</v>
      </c>
      <c r="J8" s="23" t="s">
        <v>977</v>
      </c>
      <c r="K8" s="23" t="s">
        <v>978</v>
      </c>
      <c r="L8" s="23" t="s">
        <v>979</v>
      </c>
      <c r="M8" s="23" t="s">
        <v>32</v>
      </c>
      <c r="N8" s="23">
        <v>2008</v>
      </c>
      <c r="O8" s="23" t="s">
        <v>980</v>
      </c>
      <c r="P8" s="23">
        <v>38</v>
      </c>
      <c r="Q8" s="23" t="s">
        <v>28</v>
      </c>
      <c r="R8" s="23" t="s">
        <v>466</v>
      </c>
      <c r="S8" s="23">
        <v>1.4031999999999998</v>
      </c>
      <c r="T8" s="23">
        <v>59.97</v>
      </c>
      <c r="U8" s="23" t="s">
        <v>972</v>
      </c>
      <c r="V8" s="23" t="s">
        <v>849</v>
      </c>
      <c r="W8" s="25"/>
      <c r="X8" s="25"/>
      <c r="Y8" s="25"/>
      <c r="Z8" s="25"/>
      <c r="AA8" s="25"/>
      <c r="AL8"/>
      <c r="AM8"/>
    </row>
    <row r="9" spans="1:40" ht="60">
      <c r="A9" s="23" t="s">
        <v>962</v>
      </c>
      <c r="B9" s="23" t="s">
        <v>981</v>
      </c>
      <c r="C9" s="23" t="s">
        <v>964</v>
      </c>
      <c r="D9" s="23" t="s">
        <v>982</v>
      </c>
      <c r="E9" s="23" t="s">
        <v>966</v>
      </c>
      <c r="F9" s="23" t="s">
        <v>983</v>
      </c>
      <c r="G9" s="23">
        <v>8127611</v>
      </c>
      <c r="H9" s="23" t="s">
        <v>927</v>
      </c>
      <c r="I9" s="23" t="s">
        <v>984</v>
      </c>
      <c r="J9" s="23" t="s">
        <v>984</v>
      </c>
      <c r="K9" s="23" t="s">
        <v>985</v>
      </c>
      <c r="L9" s="23" t="s">
        <v>986</v>
      </c>
      <c r="M9" s="23" t="s">
        <v>32</v>
      </c>
      <c r="N9" s="23">
        <v>2008</v>
      </c>
      <c r="O9" s="23" t="s">
        <v>987</v>
      </c>
      <c r="P9" s="23">
        <v>101.075998</v>
      </c>
      <c r="Q9" s="23" t="s">
        <v>28</v>
      </c>
      <c r="R9" s="23" t="s">
        <v>466</v>
      </c>
      <c r="S9" s="23">
        <v>9.4038337999999985E-2</v>
      </c>
      <c r="T9" s="23">
        <v>25.97</v>
      </c>
      <c r="U9" s="23" t="s">
        <v>972</v>
      </c>
      <c r="V9" s="23" t="s">
        <v>849</v>
      </c>
      <c r="W9" s="25"/>
      <c r="X9" s="25"/>
      <c r="Y9" s="25"/>
      <c r="Z9" s="25"/>
      <c r="AA9" s="25"/>
      <c r="AL9"/>
      <c r="AM9"/>
    </row>
    <row r="10" spans="1:40" ht="60">
      <c r="A10" s="23" t="s">
        <v>962</v>
      </c>
      <c r="B10" s="23" t="s">
        <v>973</v>
      </c>
      <c r="C10" s="23" t="s">
        <v>964</v>
      </c>
      <c r="D10" s="23" t="s">
        <v>974</v>
      </c>
      <c r="E10" s="23" t="s">
        <v>966</v>
      </c>
      <c r="F10" s="23" t="s">
        <v>988</v>
      </c>
      <c r="G10" s="23">
        <v>8142011</v>
      </c>
      <c r="H10" s="23" t="s">
        <v>927</v>
      </c>
      <c r="I10" s="23" t="s">
        <v>989</v>
      </c>
      <c r="J10" s="23" t="s">
        <v>990</v>
      </c>
      <c r="K10" s="23" t="s">
        <v>991</v>
      </c>
      <c r="L10" s="23" t="s">
        <v>992</v>
      </c>
      <c r="M10" s="23" t="s">
        <v>32</v>
      </c>
      <c r="N10" s="23">
        <v>2008</v>
      </c>
      <c r="O10" s="23" t="s">
        <v>993</v>
      </c>
      <c r="P10" s="23">
        <v>22.502861188000001</v>
      </c>
      <c r="Q10" s="23" t="s">
        <v>994</v>
      </c>
      <c r="R10" s="23" t="s">
        <v>466</v>
      </c>
      <c r="S10" s="23">
        <v>1.2574840000000001E-3</v>
      </c>
      <c r="T10" s="23">
        <v>21.33</v>
      </c>
      <c r="U10" s="23" t="s">
        <v>972</v>
      </c>
      <c r="V10" s="23" t="s">
        <v>849</v>
      </c>
      <c r="W10" s="25"/>
      <c r="X10" s="25"/>
      <c r="Y10" s="25"/>
      <c r="Z10" s="25"/>
      <c r="AA10" s="25"/>
      <c r="AL10"/>
      <c r="AM10"/>
    </row>
    <row r="11" spans="1:40" ht="60">
      <c r="A11" s="23" t="s">
        <v>962</v>
      </c>
      <c r="B11" s="23" t="s">
        <v>973</v>
      </c>
      <c r="C11" s="23" t="s">
        <v>964</v>
      </c>
      <c r="D11" s="23" t="s">
        <v>974</v>
      </c>
      <c r="E11" s="23" t="s">
        <v>966</v>
      </c>
      <c r="F11" s="23" t="s">
        <v>995</v>
      </c>
      <c r="G11" s="23">
        <v>8167211</v>
      </c>
      <c r="H11" s="23" t="s">
        <v>927</v>
      </c>
      <c r="I11" s="23" t="s">
        <v>996</v>
      </c>
      <c r="J11" s="23" t="s">
        <v>996</v>
      </c>
      <c r="K11" s="23" t="s">
        <v>997</v>
      </c>
      <c r="L11" s="23" t="s">
        <v>998</v>
      </c>
      <c r="M11" s="23" t="s">
        <v>32</v>
      </c>
      <c r="N11" s="23">
        <v>2008</v>
      </c>
      <c r="O11" s="23" t="s">
        <v>999</v>
      </c>
      <c r="P11" s="23">
        <v>62.8</v>
      </c>
      <c r="Q11" s="23" t="s">
        <v>28</v>
      </c>
      <c r="R11" s="23" t="s">
        <v>466</v>
      </c>
      <c r="S11" s="23">
        <v>5.6527999999999992</v>
      </c>
      <c r="T11" s="23">
        <v>42.28</v>
      </c>
      <c r="U11" s="23" t="s">
        <v>972</v>
      </c>
      <c r="V11" s="23" t="s">
        <v>849</v>
      </c>
      <c r="W11" s="25"/>
      <c r="X11" s="25"/>
      <c r="Y11" s="25"/>
      <c r="Z11" s="25"/>
      <c r="AA11" s="25"/>
      <c r="AL11"/>
      <c r="AM11"/>
    </row>
    <row r="12" spans="1:40" ht="60">
      <c r="A12" s="23" t="s">
        <v>962</v>
      </c>
      <c r="B12" s="23" t="s">
        <v>1000</v>
      </c>
      <c r="C12" s="23" t="s">
        <v>964</v>
      </c>
      <c r="D12" s="23" t="s">
        <v>1001</v>
      </c>
      <c r="E12" s="23" t="s">
        <v>966</v>
      </c>
      <c r="F12" s="23" t="s">
        <v>1002</v>
      </c>
      <c r="G12" s="23">
        <v>8389611</v>
      </c>
      <c r="H12" s="23" t="s">
        <v>927</v>
      </c>
      <c r="I12" s="23" t="s">
        <v>1003</v>
      </c>
      <c r="J12" s="23" t="s">
        <v>1003</v>
      </c>
      <c r="K12" s="23" t="s">
        <v>1004</v>
      </c>
      <c r="L12" s="23" t="s">
        <v>1005</v>
      </c>
      <c r="M12" s="23" t="s">
        <v>32</v>
      </c>
      <c r="N12" s="23">
        <v>2008</v>
      </c>
      <c r="O12" s="23" t="s">
        <v>1006</v>
      </c>
      <c r="P12" s="23">
        <v>15.573450000000001</v>
      </c>
      <c r="Q12" s="23" t="s">
        <v>1007</v>
      </c>
      <c r="R12" s="23" t="s">
        <v>466</v>
      </c>
      <c r="S12" s="23">
        <v>0</v>
      </c>
      <c r="T12" s="23">
        <v>15.538137227650862</v>
      </c>
      <c r="U12" s="78" t="s">
        <v>972</v>
      </c>
      <c r="V12" s="23" t="s">
        <v>849</v>
      </c>
      <c r="W12" s="25"/>
      <c r="X12" s="25"/>
      <c r="Y12" s="25"/>
      <c r="Z12" s="25"/>
      <c r="AA12" s="25"/>
      <c r="AL12"/>
      <c r="AM12"/>
    </row>
    <row r="13" spans="1:40" ht="135">
      <c r="A13" s="23" t="s">
        <v>1008</v>
      </c>
      <c r="B13" s="23" t="s">
        <v>1009</v>
      </c>
      <c r="C13" s="23" t="s">
        <v>1010</v>
      </c>
      <c r="D13" s="23" t="s">
        <v>1011</v>
      </c>
      <c r="E13" s="23" t="s">
        <v>1012</v>
      </c>
      <c r="F13" s="23" t="s">
        <v>1013</v>
      </c>
      <c r="G13" s="23">
        <v>4879511</v>
      </c>
      <c r="H13" s="23" t="s">
        <v>927</v>
      </c>
      <c r="I13" s="23" t="s">
        <v>1014</v>
      </c>
      <c r="J13" s="23" t="s">
        <v>50</v>
      </c>
      <c r="K13" s="23" t="s">
        <v>1015</v>
      </c>
      <c r="L13" s="23" t="s">
        <v>1016</v>
      </c>
      <c r="M13" s="23" t="s">
        <v>32</v>
      </c>
      <c r="N13" s="23">
        <v>2009</v>
      </c>
      <c r="O13" s="23" t="s">
        <v>1017</v>
      </c>
      <c r="P13" s="23">
        <v>30.453537999999998</v>
      </c>
      <c r="Q13" s="23" t="s">
        <v>1007</v>
      </c>
      <c r="R13" s="23"/>
      <c r="S13" s="23"/>
      <c r="T13" s="23">
        <v>30.384481219372756</v>
      </c>
      <c r="U13" s="23" t="s">
        <v>1018</v>
      </c>
      <c r="V13" s="23" t="s">
        <v>849</v>
      </c>
      <c r="X13" s="62" t="s">
        <v>2440</v>
      </c>
      <c r="Y13" s="62" t="s">
        <v>2441</v>
      </c>
      <c r="Z13" s="25"/>
      <c r="AA13" s="25"/>
      <c r="AB13" s="67" t="s">
        <v>2297</v>
      </c>
      <c r="AH13" s="50">
        <v>40850</v>
      </c>
      <c r="AL13"/>
      <c r="AM13"/>
    </row>
    <row r="14" spans="1:40" ht="75">
      <c r="A14" s="23" t="s">
        <v>885</v>
      </c>
      <c r="B14" s="23" t="s">
        <v>1019</v>
      </c>
      <c r="C14" s="23" t="s">
        <v>245</v>
      </c>
      <c r="D14" s="23" t="s">
        <v>1020</v>
      </c>
      <c r="E14" s="23" t="s">
        <v>247</v>
      </c>
      <c r="F14" s="24" t="s">
        <v>1021</v>
      </c>
      <c r="G14" s="23">
        <v>8236611</v>
      </c>
      <c r="H14" s="23" t="s">
        <v>927</v>
      </c>
      <c r="I14" s="23" t="s">
        <v>1022</v>
      </c>
      <c r="J14" s="23" t="s">
        <v>41</v>
      </c>
      <c r="K14" s="23" t="s">
        <v>1023</v>
      </c>
      <c r="L14" s="23" t="s">
        <v>1024</v>
      </c>
      <c r="M14" s="23" t="s">
        <v>32</v>
      </c>
      <c r="N14" s="23">
        <v>2008</v>
      </c>
      <c r="O14" s="23" t="s">
        <v>1025</v>
      </c>
      <c r="P14" s="23">
        <v>45.554824000000004</v>
      </c>
      <c r="Q14" s="23" t="s">
        <v>1007</v>
      </c>
      <c r="R14" s="23"/>
      <c r="S14" s="23"/>
      <c r="T14" s="23">
        <v>45.451525339199954</v>
      </c>
      <c r="U14" s="23" t="s">
        <v>972</v>
      </c>
      <c r="V14" s="23" t="s">
        <v>849</v>
      </c>
      <c r="W14" s="25"/>
      <c r="X14" s="25"/>
      <c r="Y14" s="25"/>
      <c r="Z14" s="25"/>
      <c r="AA14" s="25"/>
      <c r="AL14"/>
      <c r="AM14"/>
    </row>
    <row r="15" spans="1:40" ht="90">
      <c r="A15" s="23" t="s">
        <v>962</v>
      </c>
      <c r="B15" s="23" t="s">
        <v>1026</v>
      </c>
      <c r="C15" s="23" t="s">
        <v>964</v>
      </c>
      <c r="D15" s="23" t="s">
        <v>1027</v>
      </c>
      <c r="E15" s="85" t="s">
        <v>966</v>
      </c>
      <c r="F15" s="84">
        <v>1170004</v>
      </c>
      <c r="G15" s="78" t="s">
        <v>2497</v>
      </c>
      <c r="H15" s="23" t="s">
        <v>927</v>
      </c>
      <c r="I15" s="78" t="s">
        <v>2499</v>
      </c>
      <c r="J15" s="23" t="s">
        <v>50</v>
      </c>
      <c r="K15" s="78" t="s">
        <v>2498</v>
      </c>
      <c r="L15" s="23" t="s">
        <v>1028</v>
      </c>
      <c r="M15" s="23" t="s">
        <v>32</v>
      </c>
      <c r="N15" s="23">
        <v>2008</v>
      </c>
      <c r="O15" s="23" t="s">
        <v>1029</v>
      </c>
      <c r="P15" s="23">
        <v>9.5475600000000007</v>
      </c>
      <c r="Q15" s="23" t="s">
        <v>1007</v>
      </c>
      <c r="R15" s="23"/>
      <c r="S15" s="23"/>
      <c r="T15" s="23">
        <v>9.5259119427922609</v>
      </c>
      <c r="U15" s="78" t="s">
        <v>2500</v>
      </c>
      <c r="V15" s="23" t="s">
        <v>849</v>
      </c>
      <c r="W15" s="25"/>
      <c r="X15" s="25"/>
      <c r="Y15" s="25"/>
      <c r="Z15" s="25"/>
      <c r="AA15" s="25"/>
      <c r="AL15"/>
      <c r="AM15"/>
    </row>
    <row r="16" spans="1:40" ht="60">
      <c r="A16" s="23" t="s">
        <v>896</v>
      </c>
      <c r="B16" s="23" t="s">
        <v>1030</v>
      </c>
      <c r="C16" s="23" t="s">
        <v>483</v>
      </c>
      <c r="D16" s="23" t="s">
        <v>1031</v>
      </c>
      <c r="E16" s="23" t="s">
        <v>41</v>
      </c>
      <c r="F16" s="23" t="s">
        <v>41</v>
      </c>
      <c r="G16" s="23">
        <v>5808011</v>
      </c>
      <c r="H16" s="23" t="s">
        <v>927</v>
      </c>
      <c r="I16" s="23" t="s">
        <v>1032</v>
      </c>
      <c r="J16" s="23" t="s">
        <v>50</v>
      </c>
      <c r="K16" s="23" t="s">
        <v>1033</v>
      </c>
      <c r="L16" s="23" t="s">
        <v>1034</v>
      </c>
      <c r="M16" s="23" t="s">
        <v>32</v>
      </c>
      <c r="N16" s="23">
        <v>2008</v>
      </c>
      <c r="O16" s="23" t="s">
        <v>1035</v>
      </c>
      <c r="P16" s="23">
        <v>0.7642466</v>
      </c>
      <c r="Q16" s="23" t="s">
        <v>1007</v>
      </c>
      <c r="R16" s="23"/>
      <c r="S16" s="23"/>
      <c r="T16" s="23">
        <v>0.76251416321080012</v>
      </c>
      <c r="U16" s="23" t="s">
        <v>1036</v>
      </c>
      <c r="V16" s="23" t="s">
        <v>849</v>
      </c>
      <c r="W16" s="134" t="s">
        <v>671</v>
      </c>
      <c r="X16" s="135" t="s">
        <v>2555</v>
      </c>
      <c r="Y16" s="25"/>
      <c r="Z16" s="25"/>
      <c r="AA16" s="25"/>
      <c r="AL16"/>
      <c r="AM16"/>
    </row>
    <row r="17" spans="1:39" ht="60">
      <c r="A17" s="23" t="s">
        <v>1037</v>
      </c>
      <c r="B17" s="23" t="s">
        <v>1038</v>
      </c>
      <c r="C17" s="23" t="s">
        <v>1039</v>
      </c>
      <c r="D17" s="23" t="s">
        <v>1040</v>
      </c>
      <c r="E17" s="23" t="s">
        <v>1041</v>
      </c>
      <c r="F17" s="23" t="s">
        <v>1042</v>
      </c>
      <c r="G17" s="23">
        <v>588711</v>
      </c>
      <c r="H17" s="23" t="s">
        <v>927</v>
      </c>
      <c r="I17" s="23" t="s">
        <v>1043</v>
      </c>
      <c r="J17" s="23" t="s">
        <v>1044</v>
      </c>
      <c r="K17" s="23" t="s">
        <v>1045</v>
      </c>
      <c r="L17" s="23" t="s">
        <v>1046</v>
      </c>
      <c r="M17" s="23" t="s">
        <v>32</v>
      </c>
      <c r="N17" s="23">
        <v>2008</v>
      </c>
      <c r="O17" s="23" t="s">
        <v>1047</v>
      </c>
      <c r="P17" s="23">
        <v>19.7</v>
      </c>
      <c r="Q17" s="23" t="s">
        <v>28</v>
      </c>
      <c r="R17" s="23"/>
      <c r="S17" s="23"/>
      <c r="T17" s="23">
        <v>9.5399999999999991</v>
      </c>
      <c r="U17" s="23" t="s">
        <v>972</v>
      </c>
      <c r="V17" s="23" t="s">
        <v>849</v>
      </c>
      <c r="W17" s="25"/>
      <c r="X17" s="25"/>
      <c r="Y17" s="25"/>
      <c r="Z17" s="25"/>
      <c r="AA17" s="25"/>
      <c r="AL17"/>
      <c r="AM17"/>
    </row>
    <row r="18" spans="1:39" ht="60">
      <c r="A18" s="23" t="s">
        <v>1037</v>
      </c>
      <c r="B18" s="23" t="s">
        <v>1048</v>
      </c>
      <c r="C18" s="23" t="s">
        <v>1039</v>
      </c>
      <c r="D18" s="23" t="s">
        <v>1049</v>
      </c>
      <c r="E18" s="23" t="s">
        <v>1041</v>
      </c>
      <c r="F18" s="23" t="s">
        <v>1050</v>
      </c>
      <c r="G18" s="23">
        <v>589911</v>
      </c>
      <c r="H18" s="23" t="s">
        <v>927</v>
      </c>
      <c r="I18" s="23" t="s">
        <v>1051</v>
      </c>
      <c r="J18" s="23" t="s">
        <v>1044</v>
      </c>
      <c r="K18" s="23" t="s">
        <v>1052</v>
      </c>
      <c r="L18" s="23" t="s">
        <v>1053</v>
      </c>
      <c r="M18" s="23" t="s">
        <v>32</v>
      </c>
      <c r="N18" s="23">
        <v>2008</v>
      </c>
      <c r="O18" s="23" t="s">
        <v>1054</v>
      </c>
      <c r="P18" s="23">
        <v>3.3522287999999998</v>
      </c>
      <c r="Q18" s="23" t="s">
        <v>1007</v>
      </c>
      <c r="R18" s="23"/>
      <c r="S18" s="23"/>
      <c r="T18" s="23">
        <v>3.3446285544806122</v>
      </c>
      <c r="U18" s="23" t="s">
        <v>972</v>
      </c>
      <c r="V18" s="23" t="s">
        <v>849</v>
      </c>
      <c r="W18" s="25"/>
      <c r="X18" s="25"/>
      <c r="Y18" s="25"/>
      <c r="Z18" s="25"/>
      <c r="AA18" s="25"/>
      <c r="AL18"/>
      <c r="AM18"/>
    </row>
    <row r="19" spans="1:39" ht="60">
      <c r="A19" s="23" t="s">
        <v>888</v>
      </c>
      <c r="B19" s="23" t="s">
        <v>1055</v>
      </c>
      <c r="C19" s="23" t="s">
        <v>289</v>
      </c>
      <c r="D19" s="23" t="s">
        <v>1056</v>
      </c>
      <c r="E19" t="s">
        <v>291</v>
      </c>
      <c r="F19" t="s">
        <v>2349</v>
      </c>
      <c r="G19" s="23">
        <v>6131611</v>
      </c>
      <c r="H19" s="23" t="s">
        <v>927</v>
      </c>
      <c r="I19" t="s">
        <v>2346</v>
      </c>
      <c r="J19" s="23" t="s">
        <v>41</v>
      </c>
      <c r="K19" t="s">
        <v>2347</v>
      </c>
      <c r="L19" t="s">
        <v>2348</v>
      </c>
      <c r="M19" s="23" t="s">
        <v>32</v>
      </c>
      <c r="N19" s="23">
        <v>2008</v>
      </c>
      <c r="O19" s="23" t="s">
        <v>1057</v>
      </c>
      <c r="P19" s="23">
        <v>41.332808</v>
      </c>
      <c r="Q19" s="23" t="s">
        <v>1007</v>
      </c>
      <c r="R19">
        <v>17.423999999999999</v>
      </c>
      <c r="S19" s="23"/>
      <c r="T19" s="23">
        <v>41.239081856134788</v>
      </c>
      <c r="U19" s="23" t="s">
        <v>1036</v>
      </c>
      <c r="V19" s="26" t="s">
        <v>2297</v>
      </c>
      <c r="W19" s="25"/>
      <c r="X19" s="25"/>
      <c r="Y19" s="25"/>
      <c r="Z19" s="25"/>
      <c r="AA19" s="25"/>
      <c r="AJ19" s="6" t="s">
        <v>2323</v>
      </c>
      <c r="AL19"/>
      <c r="AM19"/>
    </row>
    <row r="20" spans="1:39" ht="60">
      <c r="A20" s="23" t="s">
        <v>921</v>
      </c>
      <c r="B20" s="23" t="s">
        <v>1058</v>
      </c>
      <c r="C20" s="23" t="s">
        <v>923</v>
      </c>
      <c r="D20" s="23" t="s">
        <v>1059</v>
      </c>
      <c r="E20" s="23" t="s">
        <v>41</v>
      </c>
      <c r="F20" s="23" t="s">
        <v>41</v>
      </c>
      <c r="G20" s="23">
        <v>6392311</v>
      </c>
      <c r="H20" s="23" t="s">
        <v>927</v>
      </c>
      <c r="I20" s="23" t="s">
        <v>1060</v>
      </c>
      <c r="J20" s="23" t="s">
        <v>41</v>
      </c>
      <c r="K20" s="56" t="s">
        <v>1061</v>
      </c>
      <c r="L20" s="23" t="s">
        <v>1062</v>
      </c>
      <c r="M20" s="23" t="s">
        <v>32</v>
      </c>
      <c r="N20" s="23">
        <v>2008</v>
      </c>
      <c r="O20" s="23" t="s">
        <v>1063</v>
      </c>
      <c r="P20" s="23">
        <v>34.24</v>
      </c>
      <c r="Q20" s="23" t="s">
        <v>28</v>
      </c>
      <c r="R20" s="23"/>
      <c r="S20" s="23"/>
      <c r="T20" s="23">
        <v>5.42</v>
      </c>
      <c r="U20" s="23" t="s">
        <v>1036</v>
      </c>
      <c r="V20" s="23" t="s">
        <v>849</v>
      </c>
      <c r="W20" s="25"/>
      <c r="X20" s="58" t="s">
        <v>2388</v>
      </c>
      <c r="Y20" s="25"/>
      <c r="Z20" s="25"/>
      <c r="AA20" s="25"/>
      <c r="AL20"/>
      <c r="AM20"/>
    </row>
    <row r="21" spans="1:39" ht="60">
      <c r="A21" s="23" t="s">
        <v>906</v>
      </c>
      <c r="B21" s="23" t="s">
        <v>1064</v>
      </c>
      <c r="C21" s="23" t="s">
        <v>136</v>
      </c>
      <c r="D21" s="23" t="s">
        <v>1065</v>
      </c>
      <c r="E21" s="23" t="s">
        <v>1066</v>
      </c>
      <c r="F21" s="23" t="s">
        <v>1067</v>
      </c>
      <c r="G21" s="23">
        <v>6647111</v>
      </c>
      <c r="H21" s="23" t="s">
        <v>927</v>
      </c>
      <c r="I21" s="23" t="s">
        <v>1068</v>
      </c>
      <c r="J21" s="23" t="s">
        <v>50</v>
      </c>
      <c r="K21" s="23" t="s">
        <v>1069</v>
      </c>
      <c r="L21" s="23" t="s">
        <v>1065</v>
      </c>
      <c r="M21" s="23" t="s">
        <v>32</v>
      </c>
      <c r="N21" s="23">
        <v>2008</v>
      </c>
      <c r="O21" s="23" t="s">
        <v>1070</v>
      </c>
      <c r="P21" s="23">
        <v>24.5</v>
      </c>
      <c r="Q21" s="23" t="s">
        <v>28</v>
      </c>
      <c r="R21" s="23"/>
      <c r="S21" s="23"/>
      <c r="T21" s="23">
        <v>11.969999999999999</v>
      </c>
      <c r="U21" s="23" t="s">
        <v>972</v>
      </c>
      <c r="V21" s="23" t="s">
        <v>849</v>
      </c>
      <c r="W21" s="25"/>
      <c r="X21" s="25"/>
      <c r="Y21" s="25"/>
      <c r="Z21" s="25"/>
      <c r="AA21" s="25"/>
      <c r="AL21"/>
      <c r="AM21"/>
    </row>
    <row r="22" spans="1:39" ht="180">
      <c r="A22" s="23" t="s">
        <v>1008</v>
      </c>
      <c r="B22" s="23" t="s">
        <v>1071</v>
      </c>
      <c r="C22" s="23" t="s">
        <v>1010</v>
      </c>
      <c r="D22" s="23" t="s">
        <v>1072</v>
      </c>
      <c r="E22" s="23" t="s">
        <v>1012</v>
      </c>
      <c r="F22" s="23" t="s">
        <v>1073</v>
      </c>
      <c r="G22" s="68">
        <v>7061611</v>
      </c>
      <c r="H22" s="23" t="s">
        <v>927</v>
      </c>
      <c r="I22" s="23" t="s">
        <v>1074</v>
      </c>
      <c r="J22" s="23" t="s">
        <v>41</v>
      </c>
      <c r="K22" s="23" t="s">
        <v>1075</v>
      </c>
      <c r="L22" s="23" t="s">
        <v>1076</v>
      </c>
      <c r="M22" s="23" t="s">
        <v>218</v>
      </c>
      <c r="N22" s="23">
        <v>2008</v>
      </c>
      <c r="O22" s="23" t="s">
        <v>1077</v>
      </c>
      <c r="P22" s="23">
        <v>18.739999999999998</v>
      </c>
      <c r="Q22" s="23" t="s">
        <v>28</v>
      </c>
      <c r="R22" s="23"/>
      <c r="S22" s="23"/>
      <c r="T22" s="23">
        <v>1.81</v>
      </c>
      <c r="U22" s="23" t="s">
        <v>1036</v>
      </c>
      <c r="V22" s="23" t="s">
        <v>849</v>
      </c>
      <c r="X22" s="62" t="s">
        <v>2442</v>
      </c>
      <c r="Y22" s="62" t="s">
        <v>2443</v>
      </c>
      <c r="Z22" s="25"/>
      <c r="AA22" s="25"/>
      <c r="AB22" s="79" t="s">
        <v>2297</v>
      </c>
      <c r="AH22" s="50">
        <v>40850</v>
      </c>
      <c r="AI22" s="103" t="s">
        <v>2489</v>
      </c>
      <c r="AL22"/>
      <c r="AM22"/>
    </row>
    <row r="23" spans="1:39" ht="60">
      <c r="A23" s="23" t="s">
        <v>1037</v>
      </c>
      <c r="B23" s="23" t="s">
        <v>1038</v>
      </c>
      <c r="C23" s="23" t="s">
        <v>1039</v>
      </c>
      <c r="D23" s="23" t="s">
        <v>1040</v>
      </c>
      <c r="E23" s="23" t="s">
        <v>1041</v>
      </c>
      <c r="F23" s="23" t="s">
        <v>1078</v>
      </c>
      <c r="G23" s="23">
        <v>715611</v>
      </c>
      <c r="H23" s="23" t="s">
        <v>927</v>
      </c>
      <c r="I23" s="23" t="s">
        <v>1079</v>
      </c>
      <c r="J23" s="23" t="s">
        <v>1080</v>
      </c>
      <c r="K23" s="23" t="s">
        <v>1081</v>
      </c>
      <c r="L23" s="23" t="s">
        <v>1082</v>
      </c>
      <c r="M23" s="23" t="s">
        <v>32</v>
      </c>
      <c r="N23" s="23">
        <v>2008</v>
      </c>
      <c r="O23" s="23" t="s">
        <v>1083</v>
      </c>
      <c r="P23" s="23">
        <v>23.22</v>
      </c>
      <c r="Q23" s="23" t="s">
        <v>28</v>
      </c>
      <c r="R23" s="23"/>
      <c r="S23" s="23"/>
      <c r="T23" s="23">
        <v>14.58</v>
      </c>
      <c r="U23" s="23" t="s">
        <v>972</v>
      </c>
      <c r="V23" s="23" t="s">
        <v>849</v>
      </c>
      <c r="W23" s="25"/>
      <c r="X23" s="25"/>
      <c r="Y23" s="25"/>
      <c r="Z23" s="25"/>
      <c r="AA23" s="25"/>
      <c r="AL23"/>
      <c r="AM23"/>
    </row>
    <row r="24" spans="1:39" ht="60">
      <c r="A24" s="23" t="s">
        <v>1037</v>
      </c>
      <c r="B24" s="23" t="s">
        <v>1084</v>
      </c>
      <c r="C24" s="23" t="s">
        <v>1039</v>
      </c>
      <c r="D24" s="23" t="s">
        <v>1085</v>
      </c>
      <c r="E24" s="23" t="s">
        <v>1041</v>
      </c>
      <c r="F24" s="23" t="s">
        <v>1086</v>
      </c>
      <c r="G24" s="23">
        <v>754411</v>
      </c>
      <c r="H24" s="23" t="s">
        <v>927</v>
      </c>
      <c r="I24" s="23" t="s">
        <v>1087</v>
      </c>
      <c r="J24" s="23" t="s">
        <v>1088</v>
      </c>
      <c r="K24" s="23" t="s">
        <v>1089</v>
      </c>
      <c r="L24" s="23" t="s">
        <v>1090</v>
      </c>
      <c r="M24" s="23" t="s">
        <v>32</v>
      </c>
      <c r="N24" s="23">
        <v>2008</v>
      </c>
      <c r="O24" s="23" t="s">
        <v>1091</v>
      </c>
      <c r="P24" s="23">
        <v>156.94</v>
      </c>
      <c r="Q24" s="23" t="s">
        <v>28</v>
      </c>
      <c r="R24" s="23"/>
      <c r="S24" s="23"/>
      <c r="T24" s="23">
        <v>22.770000000000003</v>
      </c>
      <c r="U24" s="23" t="s">
        <v>972</v>
      </c>
      <c r="V24" s="23" t="s">
        <v>849</v>
      </c>
      <c r="W24" s="25"/>
      <c r="X24" s="25"/>
      <c r="Y24" s="25"/>
      <c r="Z24" s="25"/>
      <c r="AA24" s="25"/>
      <c r="AL24"/>
      <c r="AM24"/>
    </row>
    <row r="25" spans="1:39" ht="60">
      <c r="A25" s="23" t="s">
        <v>1037</v>
      </c>
      <c r="B25" s="23" t="s">
        <v>1092</v>
      </c>
      <c r="C25" s="23" t="s">
        <v>1039</v>
      </c>
      <c r="D25" s="23" t="s">
        <v>1093</v>
      </c>
      <c r="E25" s="23" t="s">
        <v>1041</v>
      </c>
      <c r="F25" s="23" t="s">
        <v>1094</v>
      </c>
      <c r="G25" s="23">
        <v>754611</v>
      </c>
      <c r="H25" s="23" t="s">
        <v>927</v>
      </c>
      <c r="I25" s="23" t="s">
        <v>1095</v>
      </c>
      <c r="J25" s="23" t="s">
        <v>1096</v>
      </c>
      <c r="K25" s="23" t="s">
        <v>1097</v>
      </c>
      <c r="L25" s="23" t="s">
        <v>1098</v>
      </c>
      <c r="M25" s="23" t="s">
        <v>32</v>
      </c>
      <c r="N25" s="23">
        <v>2008</v>
      </c>
      <c r="O25" s="23" t="s">
        <v>1099</v>
      </c>
      <c r="P25" s="23">
        <v>77.460000000000008</v>
      </c>
      <c r="Q25" s="23" t="s">
        <v>28</v>
      </c>
      <c r="R25" s="23"/>
      <c r="S25" s="23"/>
      <c r="T25" s="23">
        <v>9.74</v>
      </c>
      <c r="U25" s="23" t="s">
        <v>972</v>
      </c>
      <c r="V25" s="23" t="s">
        <v>849</v>
      </c>
      <c r="W25" s="25"/>
      <c r="X25" s="25"/>
      <c r="Y25" s="25"/>
      <c r="Z25" s="25"/>
      <c r="AA25" s="25"/>
      <c r="AL25"/>
      <c r="AM25"/>
    </row>
    <row r="26" spans="1:39" ht="60">
      <c r="A26" s="23" t="s">
        <v>884</v>
      </c>
      <c r="B26" s="23" t="s">
        <v>1100</v>
      </c>
      <c r="C26" s="23" t="s">
        <v>234</v>
      </c>
      <c r="D26" s="23" t="s">
        <v>1101</v>
      </c>
      <c r="E26" s="23" t="s">
        <v>236</v>
      </c>
      <c r="F26" s="23" t="s">
        <v>1102</v>
      </c>
      <c r="G26" s="23">
        <v>7744611</v>
      </c>
      <c r="H26" s="23" t="s">
        <v>927</v>
      </c>
      <c r="I26" s="23" t="s">
        <v>1103</v>
      </c>
      <c r="J26" s="23" t="s">
        <v>50</v>
      </c>
      <c r="K26" s="23" t="s">
        <v>1104</v>
      </c>
      <c r="L26" s="23" t="s">
        <v>1105</v>
      </c>
      <c r="M26" s="23" t="s">
        <v>32</v>
      </c>
      <c r="N26" s="23">
        <v>2008</v>
      </c>
      <c r="O26" s="23" t="s">
        <v>1106</v>
      </c>
      <c r="P26" s="23">
        <v>24.36</v>
      </c>
      <c r="Q26" s="23" t="s">
        <v>28</v>
      </c>
      <c r="R26" s="23"/>
      <c r="S26" s="23"/>
      <c r="T26" s="23">
        <v>42.599999999999994</v>
      </c>
      <c r="U26" s="23" t="s">
        <v>972</v>
      </c>
      <c r="V26" s="23" t="s">
        <v>849</v>
      </c>
      <c r="W26" s="62" t="s">
        <v>2351</v>
      </c>
      <c r="X26" s="25"/>
      <c r="Y26" s="25"/>
      <c r="Z26" s="25"/>
      <c r="AA26" s="25"/>
      <c r="AB26" s="64" t="s">
        <v>2404</v>
      </c>
      <c r="AC26" s="64" t="s">
        <v>2405</v>
      </c>
      <c r="AD26" s="64" t="s">
        <v>2405</v>
      </c>
      <c r="AL26" s="86" t="s">
        <v>2520</v>
      </c>
    </row>
    <row r="27" spans="1:39" ht="150">
      <c r="A27" s="23" t="s">
        <v>1107</v>
      </c>
      <c r="B27" s="24" t="s">
        <v>1108</v>
      </c>
      <c r="C27" s="23" t="s">
        <v>1109</v>
      </c>
      <c r="D27" s="23" t="s">
        <v>1110</v>
      </c>
      <c r="E27" s="23" t="s">
        <v>1111</v>
      </c>
      <c r="F27" s="24" t="s">
        <v>1112</v>
      </c>
      <c r="G27" s="23">
        <v>7701011</v>
      </c>
      <c r="H27" s="23" t="s">
        <v>927</v>
      </c>
      <c r="I27" s="23" t="s">
        <v>1113</v>
      </c>
      <c r="J27" s="23" t="s">
        <v>41</v>
      </c>
      <c r="K27" s="23" t="s">
        <v>1114</v>
      </c>
      <c r="L27" s="23" t="s">
        <v>1115</v>
      </c>
      <c r="M27" s="23" t="s">
        <v>32</v>
      </c>
      <c r="N27" s="23">
        <v>2009</v>
      </c>
      <c r="O27" s="23" t="s">
        <v>1116</v>
      </c>
      <c r="P27" s="23">
        <v>16.38</v>
      </c>
      <c r="Q27" s="23" t="s">
        <v>28</v>
      </c>
      <c r="R27" s="23">
        <v>0.31</v>
      </c>
      <c r="S27" s="23" t="s">
        <v>466</v>
      </c>
      <c r="T27" s="23">
        <v>4.8600000000000003</v>
      </c>
      <c r="U27" s="23" t="s">
        <v>1117</v>
      </c>
      <c r="V27" s="23" t="s">
        <v>1118</v>
      </c>
      <c r="W27" s="25"/>
      <c r="X27" s="77" t="s">
        <v>2459</v>
      </c>
      <c r="Z27" s="25"/>
      <c r="AA27" s="25"/>
      <c r="AB27" s="75" t="s">
        <v>2297</v>
      </c>
      <c r="AL27"/>
      <c r="AM27"/>
    </row>
    <row r="28" spans="1:39" ht="220.5">
      <c r="A28" s="23" t="s">
        <v>902</v>
      </c>
      <c r="B28" s="23" t="s">
        <v>1119</v>
      </c>
      <c r="C28" s="23" t="s">
        <v>601</v>
      </c>
      <c r="D28" s="23" t="s">
        <v>1120</v>
      </c>
      <c r="E28" s="23" t="s">
        <v>603</v>
      </c>
      <c r="F28" s="23" t="s">
        <v>1121</v>
      </c>
      <c r="G28" s="23">
        <v>8244811</v>
      </c>
      <c r="H28" s="23" t="s">
        <v>927</v>
      </c>
      <c r="I28" s="23" t="s">
        <v>1122</v>
      </c>
      <c r="J28" s="23" t="s">
        <v>50</v>
      </c>
      <c r="K28" s="23" t="s">
        <v>1123</v>
      </c>
      <c r="L28" s="23" t="s">
        <v>1124</v>
      </c>
      <c r="M28" s="23" t="s">
        <v>32</v>
      </c>
      <c r="N28" s="23">
        <v>2009</v>
      </c>
      <c r="O28" s="23" t="s">
        <v>1125</v>
      </c>
      <c r="P28" s="23">
        <v>8.2948299999999993</v>
      </c>
      <c r="Q28" s="23" t="s">
        <v>1007</v>
      </c>
      <c r="R28" s="23"/>
      <c r="S28" s="23"/>
      <c r="T28" s="23">
        <v>8.2760191950106528</v>
      </c>
      <c r="U28" s="23" t="s">
        <v>1126</v>
      </c>
      <c r="V28" s="23" t="s">
        <v>849</v>
      </c>
      <c r="W28" s="80" t="s">
        <v>2471</v>
      </c>
      <c r="X28" s="80" t="s">
        <v>2469</v>
      </c>
      <c r="Y28" s="80" t="s">
        <v>2470</v>
      </c>
      <c r="Z28" s="77"/>
      <c r="AA28" s="77"/>
      <c r="AB28" s="79" t="s">
        <v>2390</v>
      </c>
      <c r="AC28">
        <f>4.4/(4.4+3.53)</f>
        <v>0.55485498108448938</v>
      </c>
      <c r="AD28" s="48" t="s">
        <v>2476</v>
      </c>
      <c r="AI28" s="88" t="s">
        <v>2474</v>
      </c>
      <c r="AL28" s="86" t="s">
        <v>2520</v>
      </c>
    </row>
    <row r="29" spans="1:39" s="79" customFormat="1" ht="220.5">
      <c r="A29" s="56" t="s">
        <v>902</v>
      </c>
      <c r="B29" s="56" t="s">
        <v>1119</v>
      </c>
      <c r="C29" s="56" t="s">
        <v>601</v>
      </c>
      <c r="D29" s="56" t="s">
        <v>1120</v>
      </c>
      <c r="E29" s="56" t="s">
        <v>603</v>
      </c>
      <c r="F29" s="56" t="s">
        <v>1121</v>
      </c>
      <c r="G29" s="56">
        <v>8244811</v>
      </c>
      <c r="H29" s="56" t="s">
        <v>927</v>
      </c>
      <c r="I29" s="56" t="s">
        <v>1122</v>
      </c>
      <c r="J29" s="56" t="s">
        <v>50</v>
      </c>
      <c r="K29" s="56" t="s">
        <v>1123</v>
      </c>
      <c r="L29" s="56" t="s">
        <v>1124</v>
      </c>
      <c r="M29" s="56" t="s">
        <v>32</v>
      </c>
      <c r="N29" s="56">
        <v>2009</v>
      </c>
      <c r="O29" s="56" t="s">
        <v>1125</v>
      </c>
      <c r="P29" s="56">
        <v>8.2948299999999993</v>
      </c>
      <c r="Q29" s="56" t="s">
        <v>1007</v>
      </c>
      <c r="R29" s="56"/>
      <c r="S29" s="56"/>
      <c r="T29" s="56">
        <v>8.2760191950106528</v>
      </c>
      <c r="U29" s="56" t="s">
        <v>1126</v>
      </c>
      <c r="V29" s="56" t="s">
        <v>849</v>
      </c>
      <c r="W29" s="80" t="s">
        <v>2471</v>
      </c>
      <c r="X29" s="80" t="s">
        <v>2469</v>
      </c>
      <c r="Y29" s="80" t="s">
        <v>2470</v>
      </c>
      <c r="Z29" s="77"/>
      <c r="AA29" s="77"/>
      <c r="AB29" s="79" t="s">
        <v>2390</v>
      </c>
      <c r="AC29" s="79">
        <f>3.53/(4.4+3.53)</f>
        <v>0.44514501891551073</v>
      </c>
      <c r="AD29" s="48" t="s">
        <v>2475</v>
      </c>
      <c r="AF29" s="136"/>
      <c r="AG29" s="136"/>
      <c r="AI29" s="88" t="s">
        <v>2474</v>
      </c>
      <c r="AL29" s="86" t="s">
        <v>2520</v>
      </c>
      <c r="AM29" s="86"/>
    </row>
    <row r="30" spans="1:39" ht="135">
      <c r="A30" s="23" t="s">
        <v>890</v>
      </c>
      <c r="B30" s="23" t="s">
        <v>1127</v>
      </c>
      <c r="C30" s="23" t="s">
        <v>314</v>
      </c>
      <c r="D30" s="23" t="s">
        <v>1128</v>
      </c>
      <c r="E30" s="23" t="s">
        <v>316</v>
      </c>
      <c r="F30" s="23" t="s">
        <v>1129</v>
      </c>
      <c r="G30" s="23">
        <v>8416211</v>
      </c>
      <c r="H30" s="23" t="s">
        <v>927</v>
      </c>
      <c r="I30" s="23" t="s">
        <v>1130</v>
      </c>
      <c r="J30" s="23" t="s">
        <v>1131</v>
      </c>
      <c r="K30" s="23" t="s">
        <v>1132</v>
      </c>
      <c r="L30" s="23" t="s">
        <v>616</v>
      </c>
      <c r="M30" s="23" t="s">
        <v>218</v>
      </c>
      <c r="N30" s="23">
        <v>2008</v>
      </c>
      <c r="O30" s="23" t="s">
        <v>1133</v>
      </c>
      <c r="P30" s="23">
        <v>10.98</v>
      </c>
      <c r="Q30" s="23" t="s">
        <v>28</v>
      </c>
      <c r="R30" s="23"/>
      <c r="S30" s="23"/>
      <c r="T30" s="23">
        <v>8.51</v>
      </c>
      <c r="U30" s="23" t="s">
        <v>1134</v>
      </c>
      <c r="V30" s="23" t="s">
        <v>849</v>
      </c>
      <c r="W30" s="105" t="s">
        <v>2535</v>
      </c>
      <c r="X30" s="105" t="s">
        <v>2536</v>
      </c>
      <c r="Y30" s="105" t="s">
        <v>2537</v>
      </c>
      <c r="Z30" s="105" t="s">
        <v>2538</v>
      </c>
      <c r="AA30" s="105" t="s">
        <v>2539</v>
      </c>
      <c r="AL30"/>
      <c r="AM30"/>
    </row>
    <row r="31" spans="1:39" ht="135">
      <c r="A31" s="23" t="s">
        <v>892</v>
      </c>
      <c r="B31" s="23" t="s">
        <v>1135</v>
      </c>
      <c r="C31" s="23" t="s">
        <v>428</v>
      </c>
      <c r="D31" s="23" t="s">
        <v>1136</v>
      </c>
      <c r="E31" s="23" t="s">
        <v>430</v>
      </c>
      <c r="F31" s="24" t="s">
        <v>1137</v>
      </c>
      <c r="G31" s="23">
        <v>843011</v>
      </c>
      <c r="H31" s="23" t="s">
        <v>927</v>
      </c>
      <c r="I31" s="23" t="s">
        <v>1138</v>
      </c>
      <c r="J31" s="23" t="s">
        <v>50</v>
      </c>
      <c r="K31" s="23" t="s">
        <v>1139</v>
      </c>
      <c r="L31" s="23" t="s">
        <v>1140</v>
      </c>
      <c r="M31" s="23" t="s">
        <v>32</v>
      </c>
      <c r="N31" s="23">
        <v>2008</v>
      </c>
      <c r="O31" s="23" t="s">
        <v>1141</v>
      </c>
      <c r="P31" s="23">
        <v>170.2</v>
      </c>
      <c r="Q31" s="23" t="s">
        <v>28</v>
      </c>
      <c r="R31" s="23">
        <v>36.119999999999997</v>
      </c>
      <c r="S31" s="23" t="s">
        <v>466</v>
      </c>
      <c r="T31" s="23">
        <v>16.43</v>
      </c>
      <c r="U31" s="23" t="s">
        <v>1142</v>
      </c>
      <c r="V31" s="23" t="s">
        <v>1118</v>
      </c>
      <c r="W31" s="25"/>
      <c r="X31" s="77" t="s">
        <v>2491</v>
      </c>
      <c r="Y31" s="25"/>
      <c r="Z31" s="25"/>
      <c r="AA31" s="25"/>
      <c r="AB31" s="79" t="s">
        <v>2297</v>
      </c>
      <c r="AL31"/>
      <c r="AM31"/>
    </row>
    <row r="32" spans="1:39" ht="60">
      <c r="A32" s="23" t="s">
        <v>1037</v>
      </c>
      <c r="B32" s="23" t="s">
        <v>1092</v>
      </c>
      <c r="C32" s="23" t="s">
        <v>1039</v>
      </c>
      <c r="D32" s="23" t="s">
        <v>1093</v>
      </c>
      <c r="E32" s="23" t="s">
        <v>1041</v>
      </c>
      <c r="F32" s="23" t="s">
        <v>1143</v>
      </c>
      <c r="G32" s="23">
        <v>8501611</v>
      </c>
      <c r="H32" s="23" t="s">
        <v>927</v>
      </c>
      <c r="I32" s="23" t="s">
        <v>1144</v>
      </c>
      <c r="J32" s="23" t="s">
        <v>1088</v>
      </c>
      <c r="K32" s="23" t="s">
        <v>1145</v>
      </c>
      <c r="L32" s="23" t="s">
        <v>1146</v>
      </c>
      <c r="M32" s="23" t="s">
        <v>32</v>
      </c>
      <c r="N32" s="23">
        <v>2008</v>
      </c>
      <c r="O32" s="23" t="s">
        <v>1147</v>
      </c>
      <c r="P32" s="23">
        <v>10.280000000000001</v>
      </c>
      <c r="Q32" s="23" t="s">
        <v>28</v>
      </c>
      <c r="R32" s="23"/>
      <c r="S32" s="23"/>
      <c r="T32" s="23">
        <v>8.2200000000000006</v>
      </c>
      <c r="U32" s="23" t="s">
        <v>972</v>
      </c>
      <c r="V32" s="23" t="s">
        <v>849</v>
      </c>
      <c r="W32" s="25"/>
      <c r="X32" s="25"/>
      <c r="Y32" s="25"/>
      <c r="Z32" s="25"/>
      <c r="AA32" s="25"/>
      <c r="AL32"/>
      <c r="AM32"/>
    </row>
    <row r="33" spans="1:39" ht="60">
      <c r="A33" s="23" t="s">
        <v>894</v>
      </c>
      <c r="B33" s="23" t="s">
        <v>1148</v>
      </c>
      <c r="C33" s="23" t="s">
        <v>452</v>
      </c>
      <c r="D33" s="23" t="s">
        <v>1149</v>
      </c>
      <c r="E33" s="23" t="s">
        <v>454</v>
      </c>
      <c r="F33" s="23" t="s">
        <v>1150</v>
      </c>
      <c r="G33" s="23">
        <v>954911</v>
      </c>
      <c r="H33" s="23" t="s">
        <v>927</v>
      </c>
      <c r="I33" s="23" t="s">
        <v>1151</v>
      </c>
      <c r="J33" s="23" t="s">
        <v>41</v>
      </c>
      <c r="K33" s="23" t="s">
        <v>1152</v>
      </c>
      <c r="L33" s="23" t="s">
        <v>1153</v>
      </c>
      <c r="M33" s="23" t="s">
        <v>32</v>
      </c>
      <c r="N33" s="23">
        <v>2008</v>
      </c>
      <c r="O33" s="23" t="s">
        <v>1154</v>
      </c>
      <c r="P33" s="23">
        <v>5.88</v>
      </c>
      <c r="Q33" s="23" t="s">
        <v>28</v>
      </c>
      <c r="R33" s="23"/>
      <c r="S33" s="23"/>
      <c r="T33" s="23">
        <v>4.54</v>
      </c>
      <c r="U33" s="23" t="s">
        <v>972</v>
      </c>
      <c r="V33" s="23" t="s">
        <v>849</v>
      </c>
      <c r="W33" s="77" t="s">
        <v>2406</v>
      </c>
      <c r="X33" s="77" t="s">
        <v>2503</v>
      </c>
      <c r="Y33" s="77" t="s">
        <v>2502</v>
      </c>
      <c r="Z33" s="25"/>
      <c r="AA33" s="25"/>
      <c r="AL33"/>
      <c r="AM33"/>
    </row>
    <row r="34" spans="1:39" ht="165">
      <c r="A34" s="23" t="s">
        <v>892</v>
      </c>
      <c r="B34" s="23" t="s">
        <v>1155</v>
      </c>
      <c r="C34" s="23" t="s">
        <v>428</v>
      </c>
      <c r="D34" s="23" t="s">
        <v>1156</v>
      </c>
      <c r="E34" s="23" t="s">
        <v>430</v>
      </c>
      <c r="F34" s="24" t="s">
        <v>1157</v>
      </c>
      <c r="G34" s="23">
        <v>552811</v>
      </c>
      <c r="H34" s="23" t="s">
        <v>927</v>
      </c>
      <c r="I34" s="23" t="s">
        <v>1158</v>
      </c>
      <c r="J34" s="23" t="s">
        <v>41</v>
      </c>
      <c r="K34" s="23" t="s">
        <v>1159</v>
      </c>
      <c r="L34" s="23" t="s">
        <v>1160</v>
      </c>
      <c r="M34" s="23" t="s">
        <v>32</v>
      </c>
      <c r="N34" s="23">
        <v>2008</v>
      </c>
      <c r="O34" s="23" t="s">
        <v>1161</v>
      </c>
      <c r="P34" s="23">
        <v>8.98</v>
      </c>
      <c r="Q34" s="23" t="s">
        <v>28</v>
      </c>
      <c r="R34" s="23">
        <v>14.076000000000001</v>
      </c>
      <c r="S34" s="23" t="s">
        <v>466</v>
      </c>
      <c r="T34" s="23">
        <v>8.52</v>
      </c>
      <c r="U34" s="23" t="s">
        <v>1162</v>
      </c>
      <c r="V34" s="23" t="s">
        <v>1118</v>
      </c>
      <c r="W34" s="25"/>
      <c r="X34" s="77" t="s">
        <v>2491</v>
      </c>
      <c r="Y34" s="25"/>
      <c r="Z34" s="25"/>
      <c r="AA34" s="25"/>
      <c r="AB34" s="79" t="s">
        <v>2297</v>
      </c>
      <c r="AL34"/>
      <c r="AM34"/>
    </row>
    <row r="35" spans="1:39" ht="165">
      <c r="A35" s="23" t="s">
        <v>892</v>
      </c>
      <c r="B35" s="23" t="s">
        <v>1163</v>
      </c>
      <c r="C35" s="23" t="s">
        <v>428</v>
      </c>
      <c r="D35" s="23" t="s">
        <v>1164</v>
      </c>
      <c r="E35" s="23" t="s">
        <v>430</v>
      </c>
      <c r="F35" s="24" t="s">
        <v>1165</v>
      </c>
      <c r="G35" s="23">
        <v>2560011</v>
      </c>
      <c r="H35" s="23" t="s">
        <v>927</v>
      </c>
      <c r="I35" s="23" t="s">
        <v>1166</v>
      </c>
      <c r="J35" s="23"/>
      <c r="K35" s="23" t="s">
        <v>1167</v>
      </c>
      <c r="L35" s="23" t="s">
        <v>1168</v>
      </c>
      <c r="M35" s="23" t="s">
        <v>32</v>
      </c>
      <c r="N35" s="23">
        <v>2008</v>
      </c>
      <c r="O35" s="23" t="s">
        <v>1169</v>
      </c>
      <c r="P35" s="23">
        <v>7.5191559999999988</v>
      </c>
      <c r="Q35" s="23" t="s">
        <v>1007</v>
      </c>
      <c r="R35" s="23">
        <v>6.5220000000000002</v>
      </c>
      <c r="S35" s="23" t="s">
        <v>466</v>
      </c>
      <c r="T35" s="23">
        <v>7.5021046838645677</v>
      </c>
      <c r="U35" s="23" t="s">
        <v>1170</v>
      </c>
      <c r="V35" s="23" t="s">
        <v>481</v>
      </c>
      <c r="W35" s="25"/>
      <c r="X35" s="77" t="s">
        <v>2491</v>
      </c>
      <c r="Y35" s="25"/>
      <c r="Z35" s="25"/>
      <c r="AA35" s="25"/>
      <c r="AB35" s="79" t="s">
        <v>2297</v>
      </c>
      <c r="AL35"/>
      <c r="AM35"/>
    </row>
    <row r="36" spans="1:39" ht="210">
      <c r="A36" s="23" t="s">
        <v>871</v>
      </c>
      <c r="B36" s="23" t="s">
        <v>1171</v>
      </c>
      <c r="C36" s="23" t="s">
        <v>43</v>
      </c>
      <c r="D36" s="23" t="s">
        <v>1172</v>
      </c>
      <c r="E36" s="23" t="s">
        <v>45</v>
      </c>
      <c r="F36" s="23" t="s">
        <v>1173</v>
      </c>
      <c r="G36" s="23">
        <v>7415611</v>
      </c>
      <c r="H36" s="23" t="s">
        <v>927</v>
      </c>
      <c r="I36" s="23" t="s">
        <v>1174</v>
      </c>
      <c r="J36" s="23" t="s">
        <v>50</v>
      </c>
      <c r="K36" s="23" t="s">
        <v>1175</v>
      </c>
      <c r="L36" s="23" t="s">
        <v>1176</v>
      </c>
      <c r="M36" s="23" t="s">
        <v>32</v>
      </c>
      <c r="N36" s="23">
        <v>2009</v>
      </c>
      <c r="O36" s="23" t="s">
        <v>1177</v>
      </c>
      <c r="P36" s="23">
        <v>14.840000000000002</v>
      </c>
      <c r="Q36" s="23" t="s">
        <v>28</v>
      </c>
      <c r="R36" s="23"/>
      <c r="S36" s="23"/>
      <c r="T36" s="23">
        <v>5.49</v>
      </c>
      <c r="U36" s="23" t="s">
        <v>1178</v>
      </c>
      <c r="V36" s="23" t="s">
        <v>849</v>
      </c>
      <c r="W36" s="25"/>
      <c r="X36" s="25"/>
      <c r="Y36" s="25"/>
      <c r="Z36" s="25"/>
      <c r="AA36" s="25"/>
      <c r="AL36"/>
      <c r="AM36"/>
    </row>
    <row r="37" spans="1:39" ht="165">
      <c r="A37" s="23" t="s">
        <v>892</v>
      </c>
      <c r="B37" s="23" t="s">
        <v>1179</v>
      </c>
      <c r="C37" s="23" t="s">
        <v>428</v>
      </c>
      <c r="D37" s="23" t="s">
        <v>1180</v>
      </c>
      <c r="E37" s="23" t="s">
        <v>430</v>
      </c>
      <c r="F37" s="23" t="s">
        <v>1181</v>
      </c>
      <c r="G37" s="23">
        <v>3544911</v>
      </c>
      <c r="H37" s="23" t="s">
        <v>927</v>
      </c>
      <c r="I37" s="23" t="s">
        <v>1182</v>
      </c>
      <c r="J37" s="23" t="s">
        <v>41</v>
      </c>
      <c r="K37" s="23" t="s">
        <v>1183</v>
      </c>
      <c r="L37" s="23" t="s">
        <v>1184</v>
      </c>
      <c r="M37" s="23" t="s">
        <v>32</v>
      </c>
      <c r="N37" s="23">
        <v>2008</v>
      </c>
      <c r="O37" s="23" t="s">
        <v>1185</v>
      </c>
      <c r="P37" s="23">
        <v>15.219999999999999</v>
      </c>
      <c r="Q37" s="23" t="s">
        <v>28</v>
      </c>
      <c r="R37" s="23">
        <v>15.517999999999999</v>
      </c>
      <c r="S37" s="23" t="s">
        <v>466</v>
      </c>
      <c r="T37" s="23">
        <v>23.39</v>
      </c>
      <c r="U37" s="23" t="s">
        <v>1186</v>
      </c>
      <c r="V37" s="23" t="s">
        <v>1187</v>
      </c>
      <c r="W37" s="25"/>
      <c r="X37" s="77" t="s">
        <v>2491</v>
      </c>
      <c r="Y37" s="25"/>
      <c r="Z37" s="25"/>
      <c r="AA37" s="25"/>
      <c r="AB37" s="79" t="s">
        <v>2297</v>
      </c>
      <c r="AL37"/>
      <c r="AM37"/>
    </row>
    <row r="38" spans="1:39" ht="75">
      <c r="A38" s="23" t="s">
        <v>898</v>
      </c>
      <c r="B38" s="23" t="s">
        <v>1188</v>
      </c>
      <c r="C38" s="23" t="s">
        <v>513</v>
      </c>
      <c r="D38" s="23" t="s">
        <v>1189</v>
      </c>
      <c r="E38" s="23" t="s">
        <v>515</v>
      </c>
      <c r="F38" s="23" t="s">
        <v>1190</v>
      </c>
      <c r="G38" s="23">
        <v>3965311</v>
      </c>
      <c r="H38" s="23" t="s">
        <v>927</v>
      </c>
      <c r="I38" s="23" t="s">
        <v>1191</v>
      </c>
      <c r="J38" s="23" t="s">
        <v>50</v>
      </c>
      <c r="K38" s="23" t="s">
        <v>1192</v>
      </c>
      <c r="L38" s="23" t="s">
        <v>1193</v>
      </c>
      <c r="M38" s="23" t="s">
        <v>32</v>
      </c>
      <c r="N38" s="23">
        <v>2008</v>
      </c>
      <c r="O38" s="23" t="s">
        <v>1194</v>
      </c>
      <c r="P38" s="23">
        <v>191.2</v>
      </c>
      <c r="Q38" s="23" t="s">
        <v>28</v>
      </c>
      <c r="R38" s="23">
        <v>36.000244980000005</v>
      </c>
      <c r="S38" s="23" t="s">
        <v>466</v>
      </c>
      <c r="T38" s="23">
        <v>72.95</v>
      </c>
      <c r="U38" s="23" t="s">
        <v>1195</v>
      </c>
      <c r="V38" s="23" t="s">
        <v>1187</v>
      </c>
      <c r="W38" s="25"/>
      <c r="X38" s="63" t="s">
        <v>2407</v>
      </c>
      <c r="Y38" s="63" t="s">
        <v>2408</v>
      </c>
      <c r="Z38" s="25"/>
      <c r="AA38" s="25"/>
      <c r="AB38" s="79" t="s">
        <v>2297</v>
      </c>
      <c r="AL38"/>
      <c r="AM38"/>
    </row>
    <row r="39" spans="1:39" ht="90">
      <c r="A39" s="23" t="s">
        <v>943</v>
      </c>
      <c r="B39" s="23" t="s">
        <v>1196</v>
      </c>
      <c r="C39" s="23" t="s">
        <v>945</v>
      </c>
      <c r="D39" s="23" t="s">
        <v>1197</v>
      </c>
      <c r="E39" s="23" t="s">
        <v>947</v>
      </c>
      <c r="F39" s="23" t="s">
        <v>1198</v>
      </c>
      <c r="G39" s="23">
        <v>4183011</v>
      </c>
      <c r="H39" s="23" t="s">
        <v>927</v>
      </c>
      <c r="I39" s="23" t="s">
        <v>1199</v>
      </c>
      <c r="J39" s="23" t="s">
        <v>1199</v>
      </c>
      <c r="K39" s="23" t="s">
        <v>1200</v>
      </c>
      <c r="L39" s="23" t="s">
        <v>1201</v>
      </c>
      <c r="M39" s="23" t="s">
        <v>32</v>
      </c>
      <c r="N39" s="23">
        <v>2008</v>
      </c>
      <c r="O39" s="23" t="s">
        <v>1202</v>
      </c>
      <c r="P39" s="23">
        <v>15.301347799999999</v>
      </c>
      <c r="Q39" s="23" t="s">
        <v>994</v>
      </c>
      <c r="R39" s="23">
        <v>467.15699999999998</v>
      </c>
      <c r="S39" s="23" t="s">
        <v>466</v>
      </c>
      <c r="T39" s="23">
        <v>17.97</v>
      </c>
      <c r="U39" s="23" t="s">
        <v>1203</v>
      </c>
      <c r="V39" s="23" t="s">
        <v>1187</v>
      </c>
      <c r="W39" s="25"/>
      <c r="X39" s="77" t="s">
        <v>2507</v>
      </c>
      <c r="Y39" s="25"/>
      <c r="Z39" s="25"/>
      <c r="AA39" s="25"/>
      <c r="AB39" s="79" t="s">
        <v>2297</v>
      </c>
      <c r="AL39"/>
      <c r="AM39"/>
    </row>
    <row r="40" spans="1:39" ht="75">
      <c r="A40" s="23" t="s">
        <v>943</v>
      </c>
      <c r="B40" s="23" t="s">
        <v>1204</v>
      </c>
      <c r="C40" s="23" t="s">
        <v>945</v>
      </c>
      <c r="D40" s="23" t="s">
        <v>1205</v>
      </c>
      <c r="E40" s="23" t="s">
        <v>947</v>
      </c>
      <c r="F40" s="23" t="s">
        <v>1206</v>
      </c>
      <c r="G40" s="23">
        <v>4549411</v>
      </c>
      <c r="H40" s="23" t="s">
        <v>927</v>
      </c>
      <c r="I40" s="23" t="s">
        <v>1207</v>
      </c>
      <c r="J40" s="23" t="s">
        <v>1208</v>
      </c>
      <c r="K40" s="23" t="s">
        <v>1209</v>
      </c>
      <c r="L40" s="23" t="s">
        <v>1210</v>
      </c>
      <c r="M40" s="23" t="s">
        <v>32</v>
      </c>
      <c r="N40" s="23">
        <v>2008</v>
      </c>
      <c r="O40" s="23" t="s">
        <v>1211</v>
      </c>
      <c r="P40" s="23">
        <v>2.5701067999999996</v>
      </c>
      <c r="Q40" s="23" t="s">
        <v>1212</v>
      </c>
      <c r="R40" s="23">
        <v>1.0620000000000001</v>
      </c>
      <c r="S40" s="23" t="s">
        <v>466</v>
      </c>
      <c r="T40" s="23">
        <v>3.8707008793818614</v>
      </c>
      <c r="U40" s="23" t="s">
        <v>1213</v>
      </c>
      <c r="V40" s="23" t="s">
        <v>1187</v>
      </c>
      <c r="W40" s="25"/>
      <c r="X40" s="25"/>
      <c r="Y40" s="25"/>
      <c r="Z40" s="25"/>
      <c r="AA40" s="25"/>
      <c r="AL40"/>
      <c r="AM40"/>
    </row>
    <row r="41" spans="1:39" ht="60">
      <c r="A41" s="23" t="s">
        <v>943</v>
      </c>
      <c r="B41" s="23" t="s">
        <v>1214</v>
      </c>
      <c r="C41" s="23" t="s">
        <v>945</v>
      </c>
      <c r="D41" s="23" t="s">
        <v>1215</v>
      </c>
      <c r="E41" s="23" t="s">
        <v>947</v>
      </c>
      <c r="F41" s="23" t="s">
        <v>1216</v>
      </c>
      <c r="G41" s="23">
        <v>4549611</v>
      </c>
      <c r="H41" s="23" t="s">
        <v>927</v>
      </c>
      <c r="I41" s="23" t="s">
        <v>1217</v>
      </c>
      <c r="J41" s="23" t="s">
        <v>1218</v>
      </c>
      <c r="K41" s="23" t="s">
        <v>1219</v>
      </c>
      <c r="L41" s="23" t="s">
        <v>1220</v>
      </c>
      <c r="M41" s="23" t="s">
        <v>32</v>
      </c>
      <c r="N41" s="23">
        <v>2008</v>
      </c>
      <c r="O41" s="23" t="s">
        <v>1221</v>
      </c>
      <c r="P41" s="23">
        <v>25.118213999999998</v>
      </c>
      <c r="Q41" s="23" t="s">
        <v>1007</v>
      </c>
      <c r="R41" s="23">
        <v>76.022000000000006</v>
      </c>
      <c r="S41" s="23" t="s">
        <v>466</v>
      </c>
      <c r="T41" s="23">
        <v>25.061256</v>
      </c>
      <c r="U41" s="23" t="s">
        <v>1222</v>
      </c>
      <c r="V41" s="23" t="s">
        <v>1187</v>
      </c>
      <c r="W41" s="25"/>
      <c r="X41" s="25"/>
      <c r="Y41" s="25"/>
      <c r="Z41" s="25"/>
      <c r="AA41" s="25"/>
      <c r="AL41"/>
      <c r="AM41"/>
    </row>
    <row r="42" spans="1:39" ht="90">
      <c r="A42" s="23" t="s">
        <v>872</v>
      </c>
      <c r="B42" s="23" t="s">
        <v>1223</v>
      </c>
      <c r="C42" s="23" t="s">
        <v>59</v>
      </c>
      <c r="D42" s="23" t="s">
        <v>956</v>
      </c>
      <c r="E42" s="23" t="s">
        <v>61</v>
      </c>
      <c r="F42" s="23" t="s">
        <v>1224</v>
      </c>
      <c r="G42" s="23">
        <v>4843611</v>
      </c>
      <c r="H42" s="23" t="s">
        <v>927</v>
      </c>
      <c r="I42" s="23" t="s">
        <v>1225</v>
      </c>
      <c r="J42" s="23" t="s">
        <v>1226</v>
      </c>
      <c r="K42" s="23" t="s">
        <v>1227</v>
      </c>
      <c r="L42" s="23" t="s">
        <v>1228</v>
      </c>
      <c r="M42" s="23" t="s">
        <v>32</v>
      </c>
      <c r="N42" s="23">
        <v>2008</v>
      </c>
      <c r="O42" s="23" t="s">
        <v>1229</v>
      </c>
      <c r="P42" s="23">
        <v>165.83999999999997</v>
      </c>
      <c r="Q42" s="23" t="s">
        <v>28</v>
      </c>
      <c r="R42" s="23">
        <v>200</v>
      </c>
      <c r="S42" s="23" t="s">
        <v>466</v>
      </c>
      <c r="T42" s="23">
        <v>155.71</v>
      </c>
      <c r="U42" s="23" t="s">
        <v>1230</v>
      </c>
      <c r="V42" s="23" t="s">
        <v>1187</v>
      </c>
      <c r="W42" s="119" t="s">
        <v>481</v>
      </c>
      <c r="X42" s="118" t="s">
        <v>2546</v>
      </c>
      <c r="Y42" s="120" t="s">
        <v>2541</v>
      </c>
      <c r="Z42" s="118" t="s">
        <v>2547</v>
      </c>
      <c r="AA42" s="118" t="s">
        <v>2548</v>
      </c>
      <c r="AL42"/>
      <c r="AM42"/>
    </row>
    <row r="43" spans="1:39" ht="60">
      <c r="A43" s="23" t="s">
        <v>892</v>
      </c>
      <c r="B43" s="23" t="s">
        <v>1231</v>
      </c>
      <c r="C43" s="23" t="s">
        <v>428</v>
      </c>
      <c r="D43" s="23" t="s">
        <v>1232</v>
      </c>
      <c r="E43" s="23" t="s">
        <v>430</v>
      </c>
      <c r="F43" s="23" t="s">
        <v>1233</v>
      </c>
      <c r="G43" s="23">
        <v>533611</v>
      </c>
      <c r="H43" s="23" t="s">
        <v>927</v>
      </c>
      <c r="I43" s="23" t="s">
        <v>1234</v>
      </c>
      <c r="J43" s="23" t="s">
        <v>50</v>
      </c>
      <c r="K43" s="23" t="s">
        <v>1235</v>
      </c>
      <c r="L43" s="23" t="s">
        <v>1236</v>
      </c>
      <c r="M43" s="23" t="s">
        <v>32</v>
      </c>
      <c r="N43" s="23">
        <v>2008</v>
      </c>
      <c r="O43" s="23" t="s">
        <v>1237</v>
      </c>
      <c r="P43" s="23">
        <v>73.839999999999989</v>
      </c>
      <c r="Q43" s="23" t="s">
        <v>28</v>
      </c>
      <c r="R43" s="23">
        <v>42.025999999999996</v>
      </c>
      <c r="S43" s="23" t="s">
        <v>466</v>
      </c>
      <c r="T43" s="23">
        <v>30.12</v>
      </c>
      <c r="U43" s="23" t="s">
        <v>1238</v>
      </c>
      <c r="V43" s="23" t="s">
        <v>1187</v>
      </c>
      <c r="W43" s="25"/>
      <c r="X43" s="77" t="s">
        <v>2491</v>
      </c>
      <c r="Y43" s="25"/>
      <c r="Z43" s="25"/>
      <c r="AA43" s="25"/>
      <c r="AB43" s="79" t="s">
        <v>2297</v>
      </c>
      <c r="AL43"/>
      <c r="AM43"/>
    </row>
    <row r="44" spans="1:39" ht="60">
      <c r="A44" s="23" t="s">
        <v>1239</v>
      </c>
      <c r="B44" s="23" t="s">
        <v>1240</v>
      </c>
      <c r="C44" s="23" t="s">
        <v>1241</v>
      </c>
      <c r="D44" s="23" t="s">
        <v>1242</v>
      </c>
      <c r="E44" s="23" t="s">
        <v>1243</v>
      </c>
      <c r="F44" s="23" t="s">
        <v>1244</v>
      </c>
      <c r="G44" s="23">
        <v>5760811</v>
      </c>
      <c r="H44" s="23" t="s">
        <v>927</v>
      </c>
      <c r="I44" s="23" t="s">
        <v>1245</v>
      </c>
      <c r="J44" s="23" t="s">
        <v>50</v>
      </c>
      <c r="K44" s="23" t="s">
        <v>1246</v>
      </c>
      <c r="L44" s="23" t="s">
        <v>1247</v>
      </c>
      <c r="M44" s="23" t="s">
        <v>32</v>
      </c>
      <c r="N44" s="23">
        <v>2009</v>
      </c>
      <c r="O44" s="23" t="s">
        <v>1248</v>
      </c>
      <c r="P44" s="23">
        <v>7.88</v>
      </c>
      <c r="Q44" s="23" t="s">
        <v>28</v>
      </c>
      <c r="R44" s="23">
        <v>2.4261238200000004</v>
      </c>
      <c r="S44" s="23" t="s">
        <v>466</v>
      </c>
      <c r="T44" s="23">
        <v>15.85</v>
      </c>
      <c r="U44" s="23" t="s">
        <v>1195</v>
      </c>
      <c r="V44" s="23" t="s">
        <v>1187</v>
      </c>
      <c r="W44" s="25"/>
      <c r="X44" s="25"/>
      <c r="Y44" s="25"/>
      <c r="Z44" s="25"/>
      <c r="AA44" s="25"/>
      <c r="AL44"/>
      <c r="AM44"/>
    </row>
    <row r="45" spans="1:39" ht="60">
      <c r="A45" s="23" t="s">
        <v>875</v>
      </c>
      <c r="B45" s="23" t="s">
        <v>1249</v>
      </c>
      <c r="C45" s="23" t="s">
        <v>103</v>
      </c>
      <c r="D45" s="23" t="s">
        <v>1250</v>
      </c>
      <c r="E45" s="23" t="s">
        <v>105</v>
      </c>
      <c r="F45" s="23" t="s">
        <v>1251</v>
      </c>
      <c r="G45" s="23">
        <v>5783911</v>
      </c>
      <c r="H45" s="23" t="s">
        <v>927</v>
      </c>
      <c r="I45" s="23" t="s">
        <v>1252</v>
      </c>
      <c r="J45" s="23" t="s">
        <v>1252</v>
      </c>
      <c r="K45" s="23" t="s">
        <v>1253</v>
      </c>
      <c r="L45" s="23" t="s">
        <v>1254</v>
      </c>
      <c r="M45" s="23" t="s">
        <v>32</v>
      </c>
      <c r="N45" s="23">
        <v>2008</v>
      </c>
      <c r="O45" s="23" t="s">
        <v>1255</v>
      </c>
      <c r="P45" s="23">
        <v>353.26</v>
      </c>
      <c r="Q45" s="23" t="s">
        <v>28</v>
      </c>
      <c r="R45" s="23">
        <v>132.81</v>
      </c>
      <c r="S45" s="23" t="s">
        <v>466</v>
      </c>
      <c r="T45" s="23">
        <v>222.27999999999997</v>
      </c>
      <c r="U45" s="23" t="s">
        <v>1195</v>
      </c>
      <c r="V45" s="23" t="s">
        <v>1187</v>
      </c>
      <c r="W45" s="25"/>
      <c r="X45" s="25"/>
      <c r="Y45" s="25"/>
      <c r="Z45" s="25"/>
      <c r="AA45" s="25"/>
      <c r="AL45"/>
      <c r="AM45"/>
    </row>
    <row r="46" spans="1:39" ht="45">
      <c r="A46" s="23" t="s">
        <v>888</v>
      </c>
      <c r="B46" s="23" t="s">
        <v>1256</v>
      </c>
      <c r="C46" s="23" t="s">
        <v>289</v>
      </c>
      <c r="D46" s="23" t="s">
        <v>1257</v>
      </c>
      <c r="E46" s="23" t="s">
        <v>291</v>
      </c>
      <c r="F46" s="23" t="s">
        <v>1258</v>
      </c>
      <c r="G46" s="23">
        <v>5857411</v>
      </c>
      <c r="H46" s="23" t="s">
        <v>927</v>
      </c>
      <c r="I46" s="23" t="s">
        <v>1259</v>
      </c>
      <c r="J46" s="23" t="s">
        <v>50</v>
      </c>
      <c r="K46" s="23" t="s">
        <v>1260</v>
      </c>
      <c r="L46" s="23" t="s">
        <v>1261</v>
      </c>
      <c r="M46" s="23" t="s">
        <v>32</v>
      </c>
      <c r="N46" s="23">
        <v>2009</v>
      </c>
      <c r="O46" s="23" t="s">
        <v>1262</v>
      </c>
      <c r="P46" s="23">
        <v>244.14</v>
      </c>
      <c r="Q46" s="23" t="s">
        <v>28</v>
      </c>
      <c r="R46" s="23">
        <v>75.256</v>
      </c>
      <c r="S46" s="23" t="s">
        <v>466</v>
      </c>
      <c r="T46" s="23">
        <v>38.510000000000005</v>
      </c>
      <c r="U46" s="23" t="s">
        <v>1230</v>
      </c>
      <c r="V46" s="23" t="s">
        <v>1187</v>
      </c>
      <c r="W46" s="25" t="s">
        <v>466</v>
      </c>
      <c r="X46" s="25"/>
      <c r="Y46" s="25"/>
      <c r="Z46" s="25"/>
      <c r="AA46" s="25"/>
      <c r="AJ46" s="6" t="s">
        <v>2323</v>
      </c>
      <c r="AL46"/>
      <c r="AM46"/>
    </row>
    <row r="47" spans="1:39" ht="60">
      <c r="A47" s="23" t="s">
        <v>1239</v>
      </c>
      <c r="B47" s="23" t="s">
        <v>1263</v>
      </c>
      <c r="C47" s="23" t="s">
        <v>1241</v>
      </c>
      <c r="D47" s="23" t="s">
        <v>495</v>
      </c>
      <c r="E47" s="23" t="s">
        <v>1243</v>
      </c>
      <c r="F47" s="23" t="s">
        <v>1264</v>
      </c>
      <c r="G47" s="23">
        <v>5987911</v>
      </c>
      <c r="H47" s="23" t="s">
        <v>927</v>
      </c>
      <c r="I47" s="23" t="s">
        <v>1265</v>
      </c>
      <c r="J47" s="23" t="s">
        <v>50</v>
      </c>
      <c r="K47" s="23" t="s">
        <v>1266</v>
      </c>
      <c r="L47" s="23" t="s">
        <v>1267</v>
      </c>
      <c r="M47" s="23" t="s">
        <v>32</v>
      </c>
      <c r="N47" s="23">
        <v>2009</v>
      </c>
      <c r="O47" s="23" t="s">
        <v>1268</v>
      </c>
      <c r="P47" s="23">
        <v>6.24</v>
      </c>
      <c r="Q47" s="23" t="s">
        <v>28</v>
      </c>
      <c r="R47" s="23">
        <v>0.83551999999999993</v>
      </c>
      <c r="S47" s="23" t="s">
        <v>466</v>
      </c>
      <c r="T47" s="23">
        <v>3.98</v>
      </c>
      <c r="U47" s="23" t="s">
        <v>1213</v>
      </c>
      <c r="V47" s="23" t="s">
        <v>1187</v>
      </c>
      <c r="W47" s="25"/>
      <c r="X47" s="25"/>
      <c r="Y47" s="25"/>
      <c r="Z47" s="25"/>
      <c r="AA47" s="25"/>
      <c r="AL47"/>
      <c r="AM47"/>
    </row>
    <row r="48" spans="1:39" ht="45">
      <c r="A48" s="23" t="s">
        <v>921</v>
      </c>
      <c r="B48" s="23" t="s">
        <v>1058</v>
      </c>
      <c r="C48" s="23" t="s">
        <v>923</v>
      </c>
      <c r="D48" s="23" t="s">
        <v>1059</v>
      </c>
      <c r="E48" s="23" t="s">
        <v>925</v>
      </c>
      <c r="F48" s="23" t="s">
        <v>1269</v>
      </c>
      <c r="G48" s="23">
        <v>6377211</v>
      </c>
      <c r="H48" s="23" t="s">
        <v>927</v>
      </c>
      <c r="I48" s="23" t="s">
        <v>1270</v>
      </c>
      <c r="J48" s="23" t="s">
        <v>41</v>
      </c>
      <c r="K48" s="23" t="s">
        <v>1271</v>
      </c>
      <c r="L48" s="23" t="s">
        <v>1272</v>
      </c>
      <c r="M48" s="23" t="s">
        <v>32</v>
      </c>
      <c r="N48" s="23">
        <v>2008</v>
      </c>
      <c r="O48" s="23" t="s">
        <v>1273</v>
      </c>
      <c r="P48" s="23">
        <v>3.2475740000000002</v>
      </c>
      <c r="Q48" s="23" t="s">
        <v>1007</v>
      </c>
      <c r="R48" s="23">
        <v>0.6781066</v>
      </c>
      <c r="S48" s="23" t="s">
        <v>466</v>
      </c>
      <c r="T48" s="23">
        <v>3.2402099436049969</v>
      </c>
      <c r="U48" s="23" t="s">
        <v>1213</v>
      </c>
      <c r="V48" s="23" t="s">
        <v>1187</v>
      </c>
      <c r="W48" s="25"/>
      <c r="X48" s="59" t="s">
        <v>2388</v>
      </c>
      <c r="Y48" s="25"/>
      <c r="Z48" s="25"/>
      <c r="AA48" s="25"/>
      <c r="AL48"/>
      <c r="AM48"/>
    </row>
    <row r="49" spans="1:39" ht="90">
      <c r="A49" s="23" t="s">
        <v>872</v>
      </c>
      <c r="B49" s="23" t="s">
        <v>1274</v>
      </c>
      <c r="C49" s="23" t="s">
        <v>59</v>
      </c>
      <c r="D49" s="23" t="s">
        <v>1275</v>
      </c>
      <c r="E49" s="23" t="s">
        <v>61</v>
      </c>
      <c r="F49" s="23" t="s">
        <v>1276</v>
      </c>
      <c r="G49" s="23">
        <v>6581211</v>
      </c>
      <c r="H49" s="23" t="s">
        <v>927</v>
      </c>
      <c r="I49" s="23" t="s">
        <v>1277</v>
      </c>
      <c r="J49" s="23" t="s">
        <v>1278</v>
      </c>
      <c r="K49" s="23" t="s">
        <v>1279</v>
      </c>
      <c r="L49" s="23" t="s">
        <v>1280</v>
      </c>
      <c r="M49" s="23" t="s">
        <v>32</v>
      </c>
      <c r="N49" s="23">
        <v>2008</v>
      </c>
      <c r="O49" s="23" t="s">
        <v>1281</v>
      </c>
      <c r="P49" s="23">
        <v>19.84</v>
      </c>
      <c r="Q49" s="23" t="s">
        <v>28</v>
      </c>
      <c r="R49" s="23">
        <v>2.4000000000000004</v>
      </c>
      <c r="S49" s="23"/>
      <c r="T49" s="23">
        <v>10.040000000000001</v>
      </c>
      <c r="U49" s="23" t="s">
        <v>1195</v>
      </c>
      <c r="V49" s="23" t="s">
        <v>1187</v>
      </c>
      <c r="W49" s="122" t="s">
        <v>2549</v>
      </c>
      <c r="X49" s="123" t="s">
        <v>2550</v>
      </c>
      <c r="Y49" s="124" t="s">
        <v>2541</v>
      </c>
      <c r="Z49" s="125" t="s">
        <v>2551</v>
      </c>
      <c r="AA49" s="121" t="s">
        <v>2548</v>
      </c>
      <c r="AL49"/>
      <c r="AM49"/>
    </row>
    <row r="50" spans="1:39" ht="90">
      <c r="A50" s="23" t="s">
        <v>872</v>
      </c>
      <c r="B50" s="23" t="s">
        <v>1282</v>
      </c>
      <c r="C50" s="23" t="s">
        <v>59</v>
      </c>
      <c r="D50" s="23" t="s">
        <v>1283</v>
      </c>
      <c r="E50" s="23" t="s">
        <v>61</v>
      </c>
      <c r="F50" s="23" t="s">
        <v>1284</v>
      </c>
      <c r="G50" s="23">
        <v>6622011</v>
      </c>
      <c r="H50" s="23" t="s">
        <v>927</v>
      </c>
      <c r="I50" s="23" t="s">
        <v>1285</v>
      </c>
      <c r="J50" s="23" t="s">
        <v>1286</v>
      </c>
      <c r="K50" s="23" t="s">
        <v>1287</v>
      </c>
      <c r="L50" s="23" t="s">
        <v>1288</v>
      </c>
      <c r="M50" s="23" t="s">
        <v>32</v>
      </c>
      <c r="N50" s="23">
        <v>2008</v>
      </c>
      <c r="O50" s="23" t="s">
        <v>1289</v>
      </c>
      <c r="P50" s="23">
        <v>2.518948</v>
      </c>
      <c r="Q50" s="23" t="s">
        <v>1007</v>
      </c>
      <c r="R50" s="23">
        <v>4.8</v>
      </c>
      <c r="S50" s="23"/>
      <c r="T50" s="23">
        <v>9.7232367443787631</v>
      </c>
      <c r="U50" s="23" t="s">
        <v>1195</v>
      </c>
      <c r="V50" s="23" t="s">
        <v>1187</v>
      </c>
      <c r="W50" s="128" t="s">
        <v>2549</v>
      </c>
      <c r="X50" s="127" t="s">
        <v>2550</v>
      </c>
      <c r="Y50" s="129" t="s">
        <v>2541</v>
      </c>
      <c r="Z50" s="127" t="s">
        <v>2552</v>
      </c>
      <c r="AA50" s="126" t="s">
        <v>2548</v>
      </c>
      <c r="AL50"/>
      <c r="AM50"/>
    </row>
    <row r="51" spans="1:39" ht="60">
      <c r="A51" s="23" t="s">
        <v>892</v>
      </c>
      <c r="B51" s="23" t="s">
        <v>1290</v>
      </c>
      <c r="C51" s="23" t="s">
        <v>428</v>
      </c>
      <c r="D51" s="23" t="s">
        <v>1291</v>
      </c>
      <c r="E51" s="23" t="s">
        <v>430</v>
      </c>
      <c r="F51" s="23" t="s">
        <v>1292</v>
      </c>
      <c r="G51" s="23">
        <v>716911</v>
      </c>
      <c r="H51" s="23" t="s">
        <v>927</v>
      </c>
      <c r="I51" s="23" t="s">
        <v>1293</v>
      </c>
      <c r="J51" s="23" t="s">
        <v>50</v>
      </c>
      <c r="K51" s="23" t="s">
        <v>1294</v>
      </c>
      <c r="L51" s="23" t="s">
        <v>1295</v>
      </c>
      <c r="M51" s="23" t="s">
        <v>32</v>
      </c>
      <c r="N51" s="23">
        <v>2008</v>
      </c>
      <c r="O51" s="23" t="s">
        <v>1296</v>
      </c>
      <c r="P51" s="23">
        <v>116.88000000000001</v>
      </c>
      <c r="Q51" s="23" t="s">
        <v>28</v>
      </c>
      <c r="R51" s="23">
        <v>141.804</v>
      </c>
      <c r="S51" s="23"/>
      <c r="T51" s="23">
        <v>113.07</v>
      </c>
      <c r="U51" s="23" t="s">
        <v>1230</v>
      </c>
      <c r="V51" s="23" t="s">
        <v>1187</v>
      </c>
      <c r="W51" s="25"/>
      <c r="X51" s="77" t="s">
        <v>2491</v>
      </c>
      <c r="Y51" s="25"/>
      <c r="Z51" s="25"/>
      <c r="AA51" s="25"/>
      <c r="AB51" s="79" t="s">
        <v>2297</v>
      </c>
      <c r="AL51"/>
      <c r="AM51"/>
    </row>
    <row r="52" spans="1:39" ht="60">
      <c r="A52" s="23" t="s">
        <v>892</v>
      </c>
      <c r="B52" s="23" t="s">
        <v>1297</v>
      </c>
      <c r="C52" s="23" t="s">
        <v>428</v>
      </c>
      <c r="D52" s="23" t="s">
        <v>1298</v>
      </c>
      <c r="E52" s="23" t="s">
        <v>430</v>
      </c>
      <c r="F52" s="23" t="s">
        <v>1299</v>
      </c>
      <c r="G52" s="23">
        <v>717311</v>
      </c>
      <c r="H52" s="23" t="s">
        <v>927</v>
      </c>
      <c r="I52" s="23" t="s">
        <v>1300</v>
      </c>
      <c r="J52" s="23" t="s">
        <v>50</v>
      </c>
      <c r="K52" s="23" t="s">
        <v>1301</v>
      </c>
      <c r="L52" s="23" t="s">
        <v>1302</v>
      </c>
      <c r="M52" s="23" t="s">
        <v>32</v>
      </c>
      <c r="N52" s="23">
        <v>2008</v>
      </c>
      <c r="O52" s="23" t="s">
        <v>1303</v>
      </c>
      <c r="P52" s="23">
        <v>31.84</v>
      </c>
      <c r="Q52" s="23" t="s">
        <v>28</v>
      </c>
      <c r="R52" s="23">
        <v>38.247999999999998</v>
      </c>
      <c r="S52" s="23"/>
      <c r="T52" s="23">
        <v>46.25</v>
      </c>
      <c r="U52" s="23" t="s">
        <v>1304</v>
      </c>
      <c r="V52" s="23" t="s">
        <v>1187</v>
      </c>
      <c r="W52" s="25"/>
      <c r="X52" s="77" t="s">
        <v>2491</v>
      </c>
      <c r="Y52" s="25"/>
      <c r="Z52" s="25"/>
      <c r="AA52" s="25"/>
      <c r="AB52" s="79" t="s">
        <v>2297</v>
      </c>
      <c r="AL52"/>
      <c r="AM52"/>
    </row>
    <row r="53" spans="1:39" ht="60">
      <c r="A53" s="23" t="s">
        <v>1305</v>
      </c>
      <c r="B53" s="23" t="s">
        <v>1306</v>
      </c>
      <c r="C53" s="23" t="s">
        <v>1307</v>
      </c>
      <c r="D53" s="23" t="s">
        <v>1308</v>
      </c>
      <c r="E53" s="23" t="s">
        <v>1309</v>
      </c>
      <c r="F53" s="23" t="s">
        <v>1310</v>
      </c>
      <c r="G53" s="23">
        <v>7301111</v>
      </c>
      <c r="H53" s="23" t="s">
        <v>927</v>
      </c>
      <c r="I53" s="23" t="s">
        <v>1311</v>
      </c>
      <c r="J53" s="23" t="s">
        <v>50</v>
      </c>
      <c r="K53" s="23" t="s">
        <v>1312</v>
      </c>
      <c r="L53" s="23" t="s">
        <v>1313</v>
      </c>
      <c r="M53" s="23" t="s">
        <v>32</v>
      </c>
      <c r="N53" s="23">
        <v>2008</v>
      </c>
      <c r="O53" s="23" t="s">
        <v>1314</v>
      </c>
      <c r="P53" s="23">
        <v>7.1400000000000006</v>
      </c>
      <c r="Q53" s="23" t="s">
        <v>28</v>
      </c>
      <c r="R53" s="23">
        <v>1.1068</v>
      </c>
      <c r="S53" s="23"/>
      <c r="T53" s="23">
        <v>9.52</v>
      </c>
      <c r="U53" s="23" t="s">
        <v>1195</v>
      </c>
      <c r="V53" s="23" t="s">
        <v>1187</v>
      </c>
      <c r="W53" s="62" t="s">
        <v>2412</v>
      </c>
      <c r="X53" s="62" t="s">
        <v>2413</v>
      </c>
      <c r="Y53" s="25"/>
      <c r="Z53" s="25"/>
      <c r="AA53" s="25"/>
      <c r="AB53" s="79" t="s">
        <v>2297</v>
      </c>
      <c r="AL53"/>
      <c r="AM53"/>
    </row>
    <row r="54" spans="1:39" ht="60">
      <c r="A54" s="23" t="s">
        <v>1305</v>
      </c>
      <c r="B54" s="23" t="s">
        <v>1315</v>
      </c>
      <c r="C54" s="23" t="s">
        <v>1307</v>
      </c>
      <c r="D54" s="23" t="s">
        <v>1316</v>
      </c>
      <c r="E54" s="23" t="s">
        <v>1309</v>
      </c>
      <c r="F54" s="23" t="s">
        <v>1317</v>
      </c>
      <c r="G54" s="23">
        <v>7301211</v>
      </c>
      <c r="H54" s="23" t="s">
        <v>927</v>
      </c>
      <c r="I54" s="23" t="s">
        <v>1318</v>
      </c>
      <c r="J54" s="23" t="s">
        <v>50</v>
      </c>
      <c r="K54" s="23" t="s">
        <v>1319</v>
      </c>
      <c r="L54" s="23" t="s">
        <v>1320</v>
      </c>
      <c r="M54" s="23" t="s">
        <v>32</v>
      </c>
      <c r="N54" s="23">
        <v>2008</v>
      </c>
      <c r="O54" s="23" t="s">
        <v>1321</v>
      </c>
      <c r="P54" s="23">
        <v>9.1355759999999986</v>
      </c>
      <c r="Q54" s="23" t="s">
        <v>1007</v>
      </c>
      <c r="R54" s="23">
        <v>3.7219999999999995</v>
      </c>
      <c r="S54" s="23"/>
      <c r="T54" s="23">
        <v>9.1148618717620895</v>
      </c>
      <c r="U54" s="23" t="s">
        <v>1195</v>
      </c>
      <c r="V54" s="23" t="s">
        <v>1187</v>
      </c>
      <c r="W54" s="62" t="s">
        <v>2297</v>
      </c>
      <c r="X54" s="62" t="s">
        <v>2413</v>
      </c>
      <c r="Y54" s="25"/>
      <c r="Z54" s="25"/>
      <c r="AA54" s="25"/>
      <c r="AB54" s="79" t="s">
        <v>2297</v>
      </c>
      <c r="AL54"/>
      <c r="AM54"/>
    </row>
    <row r="55" spans="1:39" ht="150">
      <c r="A55" s="23" t="s">
        <v>1107</v>
      </c>
      <c r="B55" s="23" t="s">
        <v>1322</v>
      </c>
      <c r="C55" s="23" t="s">
        <v>1109</v>
      </c>
      <c r="D55" s="23" t="s">
        <v>1323</v>
      </c>
      <c r="E55" s="23" t="s">
        <v>1111</v>
      </c>
      <c r="F55" s="23" t="s">
        <v>1324</v>
      </c>
      <c r="G55" s="23">
        <v>7391611</v>
      </c>
      <c r="H55" s="23" t="s">
        <v>927</v>
      </c>
      <c r="I55" s="23" t="s">
        <v>1325</v>
      </c>
      <c r="J55" s="23" t="s">
        <v>50</v>
      </c>
      <c r="K55" s="23" t="s">
        <v>1326</v>
      </c>
      <c r="L55" s="23" t="s">
        <v>1327</v>
      </c>
      <c r="M55" s="23" t="s">
        <v>32</v>
      </c>
      <c r="N55" s="23">
        <v>2009</v>
      </c>
      <c r="O55" s="23" t="s">
        <v>1328</v>
      </c>
      <c r="P55" s="23">
        <v>186.4</v>
      </c>
      <c r="Q55" s="23" t="s">
        <v>28</v>
      </c>
      <c r="R55" s="23">
        <v>5.8667000000000007</v>
      </c>
      <c r="S55" s="23"/>
      <c r="T55" s="23">
        <v>35.590000000000003</v>
      </c>
      <c r="U55" s="23" t="s">
        <v>1195</v>
      </c>
      <c r="V55" s="23" t="s">
        <v>1187</v>
      </c>
      <c r="W55" s="25"/>
      <c r="X55" s="77" t="s">
        <v>2457</v>
      </c>
      <c r="Y55" s="25"/>
      <c r="Z55" s="25"/>
      <c r="AA55" s="25"/>
      <c r="AB55" s="75" t="s">
        <v>2297</v>
      </c>
      <c r="AL55"/>
      <c r="AM55"/>
    </row>
    <row r="56" spans="1:39" ht="113.25" customHeight="1">
      <c r="A56" s="23" t="s">
        <v>880</v>
      </c>
      <c r="B56" s="23" t="s">
        <v>1329</v>
      </c>
      <c r="C56" s="23" t="s">
        <v>189</v>
      </c>
      <c r="D56" s="23" t="s">
        <v>1330</v>
      </c>
      <c r="E56" s="23" t="s">
        <v>191</v>
      </c>
      <c r="F56" s="23" t="s">
        <v>1331</v>
      </c>
      <c r="G56" s="23">
        <v>7395211</v>
      </c>
      <c r="H56" s="23" t="s">
        <v>927</v>
      </c>
      <c r="I56" s="23" t="s">
        <v>1332</v>
      </c>
      <c r="J56" s="23" t="s">
        <v>1333</v>
      </c>
      <c r="K56" s="23" t="s">
        <v>1334</v>
      </c>
      <c r="L56" s="23" t="s">
        <v>1335</v>
      </c>
      <c r="M56" s="23" t="s">
        <v>32</v>
      </c>
      <c r="N56" s="23">
        <v>1979</v>
      </c>
      <c r="O56" s="23" t="s">
        <v>1336</v>
      </c>
      <c r="P56" s="23">
        <v>0.8118144599999999</v>
      </c>
      <c r="Q56" s="23" t="s">
        <v>1337</v>
      </c>
      <c r="R56" s="23">
        <v>18.268199999999997</v>
      </c>
      <c r="S56" s="23"/>
      <c r="T56" s="23">
        <v>0.79686472140000009</v>
      </c>
      <c r="U56" s="23" t="s">
        <v>1230</v>
      </c>
      <c r="V56" s="23" t="s">
        <v>1187</v>
      </c>
      <c r="W56" s="134" t="s">
        <v>2576</v>
      </c>
      <c r="X56" s="25"/>
      <c r="Y56" s="25"/>
      <c r="Z56" s="25"/>
      <c r="AA56" s="25"/>
      <c r="AB56" s="136" t="s">
        <v>2390</v>
      </c>
      <c r="AC56">
        <v>1</v>
      </c>
      <c r="AD56" s="139">
        <v>16657614</v>
      </c>
      <c r="AF56" s="138" t="s">
        <v>2575</v>
      </c>
      <c r="AL56" s="86" t="s">
        <v>2520</v>
      </c>
    </row>
    <row r="57" spans="1:39" ht="60">
      <c r="A57" s="23" t="s">
        <v>921</v>
      </c>
      <c r="B57" s="23" t="s">
        <v>1338</v>
      </c>
      <c r="C57" s="23" t="s">
        <v>923</v>
      </c>
      <c r="D57" s="23" t="s">
        <v>1339</v>
      </c>
      <c r="E57" s="23" t="s">
        <v>925</v>
      </c>
      <c r="F57" s="23" t="s">
        <v>1340</v>
      </c>
      <c r="G57" s="23">
        <v>7485811</v>
      </c>
      <c r="H57" s="23" t="s">
        <v>927</v>
      </c>
      <c r="I57" s="23" t="s">
        <v>1341</v>
      </c>
      <c r="J57" s="23" t="s">
        <v>50</v>
      </c>
      <c r="K57" s="23" t="s">
        <v>1342</v>
      </c>
      <c r="L57" s="23" t="s">
        <v>1343</v>
      </c>
      <c r="M57" s="23" t="s">
        <v>32</v>
      </c>
      <c r="N57" s="23">
        <v>2008</v>
      </c>
      <c r="O57" s="23" t="s">
        <v>1344</v>
      </c>
      <c r="P57" s="23">
        <v>6.1356159999999997</v>
      </c>
      <c r="Q57" s="23" t="s">
        <v>1007</v>
      </c>
      <c r="R57" s="23">
        <v>0.50153479999999995</v>
      </c>
      <c r="S57" s="23"/>
      <c r="T57" s="23">
        <v>6.1217030844530935</v>
      </c>
      <c r="U57" s="23" t="s">
        <v>1195</v>
      </c>
      <c r="V57" s="23" t="s">
        <v>1187</v>
      </c>
      <c r="W57" s="25"/>
      <c r="X57" s="60" t="s">
        <v>2388</v>
      </c>
      <c r="Y57" s="25"/>
      <c r="Z57" s="25"/>
      <c r="AA57" s="25"/>
      <c r="AL57"/>
      <c r="AM57"/>
    </row>
    <row r="58" spans="1:39" ht="150">
      <c r="A58" s="23" t="s">
        <v>1107</v>
      </c>
      <c r="B58" s="23" t="s">
        <v>1345</v>
      </c>
      <c r="C58" s="23" t="s">
        <v>1109</v>
      </c>
      <c r="D58" s="23" t="s">
        <v>1346</v>
      </c>
      <c r="E58" s="23" t="s">
        <v>1111</v>
      </c>
      <c r="F58" s="23" t="s">
        <v>1347</v>
      </c>
      <c r="G58" s="23">
        <v>7906111</v>
      </c>
      <c r="H58" s="23" t="s">
        <v>927</v>
      </c>
      <c r="I58" s="23" t="s">
        <v>1348</v>
      </c>
      <c r="J58" s="23" t="s">
        <v>50</v>
      </c>
      <c r="K58" s="23" t="s">
        <v>1349</v>
      </c>
      <c r="L58" s="23" t="s">
        <v>1350</v>
      </c>
      <c r="M58" s="23" t="s">
        <v>32</v>
      </c>
      <c r="N58" s="23">
        <v>2009</v>
      </c>
      <c r="O58" s="23" t="s">
        <v>1351</v>
      </c>
      <c r="P58" s="23">
        <v>24.56</v>
      </c>
      <c r="Q58" s="23" t="s">
        <v>28</v>
      </c>
      <c r="R58" s="23">
        <v>13.808000000000002</v>
      </c>
      <c r="S58" s="23"/>
      <c r="T58" s="23">
        <v>4.87</v>
      </c>
      <c r="U58" s="23" t="s">
        <v>1230</v>
      </c>
      <c r="V58" s="23" t="s">
        <v>1187</v>
      </c>
      <c r="W58" s="25"/>
      <c r="X58" s="77" t="s">
        <v>2460</v>
      </c>
      <c r="Z58" s="25"/>
      <c r="AA58" s="25"/>
      <c r="AB58" s="75" t="s">
        <v>2297</v>
      </c>
      <c r="AL58"/>
      <c r="AM58"/>
    </row>
    <row r="59" spans="1:39" ht="60">
      <c r="A59" s="23" t="s">
        <v>1352</v>
      </c>
      <c r="B59" s="23" t="s">
        <v>1353</v>
      </c>
      <c r="C59" s="23" t="s">
        <v>1354</v>
      </c>
      <c r="D59" s="23" t="s">
        <v>1355</v>
      </c>
      <c r="E59" s="23" t="s">
        <v>1356</v>
      </c>
      <c r="F59" s="23" t="s">
        <v>1357</v>
      </c>
      <c r="G59" s="23">
        <v>7980711</v>
      </c>
      <c r="H59" s="23" t="s">
        <v>927</v>
      </c>
      <c r="I59" s="23" t="s">
        <v>1358</v>
      </c>
      <c r="J59" s="23" t="s">
        <v>1359</v>
      </c>
      <c r="K59" s="23" t="s">
        <v>1360</v>
      </c>
      <c r="L59" s="23" t="s">
        <v>1361</v>
      </c>
      <c r="M59" s="23" t="s">
        <v>32</v>
      </c>
      <c r="N59" s="23">
        <v>2008</v>
      </c>
      <c r="O59" s="23" t="s">
        <v>1362</v>
      </c>
      <c r="P59" s="23">
        <v>29.464807999999998</v>
      </c>
      <c r="Q59" s="23" t="s">
        <v>1007</v>
      </c>
      <c r="R59" s="23">
        <v>12.44</v>
      </c>
      <c r="S59" s="23"/>
      <c r="T59" s="23">
        <v>29.397993782176375</v>
      </c>
      <c r="U59" s="23" t="s">
        <v>1195</v>
      </c>
      <c r="V59" s="23" t="s">
        <v>1187</v>
      </c>
      <c r="W59" s="25"/>
      <c r="X59" s="25"/>
      <c r="Y59" s="25"/>
      <c r="Z59" s="25"/>
      <c r="AA59" s="25"/>
      <c r="AL59"/>
      <c r="AM59"/>
    </row>
    <row r="60" spans="1:39" ht="60">
      <c r="A60" s="23" t="s">
        <v>1352</v>
      </c>
      <c r="B60" s="23" t="s">
        <v>1363</v>
      </c>
      <c r="C60" s="23" t="s">
        <v>1354</v>
      </c>
      <c r="D60" s="23" t="s">
        <v>290</v>
      </c>
      <c r="E60" s="23" t="s">
        <v>1356</v>
      </c>
      <c r="F60" s="23" t="s">
        <v>1364</v>
      </c>
      <c r="G60" s="23">
        <v>7982111</v>
      </c>
      <c r="H60" s="23" t="s">
        <v>927</v>
      </c>
      <c r="I60" s="23" t="s">
        <v>1365</v>
      </c>
      <c r="J60" s="23" t="s">
        <v>1366</v>
      </c>
      <c r="K60" s="23" t="s">
        <v>1367</v>
      </c>
      <c r="L60" s="23" t="s">
        <v>1368</v>
      </c>
      <c r="M60" s="23" t="s">
        <v>32</v>
      </c>
      <c r="N60" s="23">
        <v>2008</v>
      </c>
      <c r="O60" s="23" t="s">
        <v>1369</v>
      </c>
      <c r="P60" s="23">
        <v>115.29999999999998</v>
      </c>
      <c r="Q60" s="23" t="s">
        <v>28</v>
      </c>
      <c r="R60" s="23">
        <v>34.400268859999997</v>
      </c>
      <c r="S60" s="23"/>
      <c r="T60" s="23">
        <v>23.18</v>
      </c>
      <c r="U60" s="23" t="s">
        <v>1370</v>
      </c>
      <c r="V60" s="23" t="s">
        <v>1187</v>
      </c>
      <c r="W60" s="25"/>
      <c r="X60" s="25"/>
      <c r="Y60" s="25"/>
      <c r="Z60" s="25"/>
      <c r="AA60" s="25"/>
      <c r="AL60"/>
      <c r="AM60"/>
    </row>
    <row r="61" spans="1:39" ht="150">
      <c r="A61" s="23" t="s">
        <v>1107</v>
      </c>
      <c r="B61" s="23" t="s">
        <v>1371</v>
      </c>
      <c r="C61" s="23" t="s">
        <v>1109</v>
      </c>
      <c r="D61" s="23" t="s">
        <v>1372</v>
      </c>
      <c r="E61" s="23" t="s">
        <v>1111</v>
      </c>
      <c r="F61" s="23" t="s">
        <v>1373</v>
      </c>
      <c r="G61" s="23">
        <v>7989511</v>
      </c>
      <c r="H61" s="23" t="s">
        <v>927</v>
      </c>
      <c r="I61" s="23" t="s">
        <v>1374</v>
      </c>
      <c r="J61" s="23" t="s">
        <v>50</v>
      </c>
      <c r="K61" s="23" t="s">
        <v>1375</v>
      </c>
      <c r="L61" s="23" t="s">
        <v>1376</v>
      </c>
      <c r="M61" s="23" t="s">
        <v>32</v>
      </c>
      <c r="N61" s="23">
        <v>2009</v>
      </c>
      <c r="O61" s="23" t="s">
        <v>1377</v>
      </c>
      <c r="P61" s="23">
        <v>0.62606000000000006</v>
      </c>
      <c r="Q61" s="23" t="s">
        <v>1007</v>
      </c>
      <c r="R61" s="23">
        <v>1.9031</v>
      </c>
      <c r="S61" s="23"/>
      <c r="T61" s="23">
        <v>0.6246397535819872</v>
      </c>
      <c r="U61" s="23" t="s">
        <v>1370</v>
      </c>
      <c r="V61" s="23" t="s">
        <v>1187</v>
      </c>
      <c r="W61" s="25"/>
      <c r="X61" s="77" t="s">
        <v>2461</v>
      </c>
      <c r="Z61" s="25"/>
      <c r="AA61" s="25"/>
      <c r="AB61" s="75" t="s">
        <v>2297</v>
      </c>
      <c r="AL61"/>
      <c r="AM61"/>
    </row>
    <row r="62" spans="1:39" ht="75">
      <c r="A62" s="23" t="s">
        <v>1352</v>
      </c>
      <c r="B62" s="23" t="s">
        <v>1378</v>
      </c>
      <c r="C62" s="23" t="s">
        <v>1354</v>
      </c>
      <c r="D62" s="23" t="s">
        <v>1379</v>
      </c>
      <c r="E62" s="23" t="s">
        <v>1356</v>
      </c>
      <c r="F62" s="23" t="s">
        <v>1380</v>
      </c>
      <c r="G62" s="23">
        <v>7993711</v>
      </c>
      <c r="H62" s="23" t="s">
        <v>927</v>
      </c>
      <c r="I62" s="23" t="s">
        <v>1381</v>
      </c>
      <c r="J62" s="23" t="s">
        <v>1382</v>
      </c>
      <c r="K62" s="23" t="s">
        <v>1383</v>
      </c>
      <c r="L62" s="23" t="s">
        <v>1384</v>
      </c>
      <c r="M62" s="23" t="s">
        <v>32</v>
      </c>
      <c r="N62" s="23">
        <v>2008</v>
      </c>
      <c r="O62" s="23" t="s">
        <v>1385</v>
      </c>
      <c r="P62" s="23">
        <v>4.2248999999999999</v>
      </c>
      <c r="Q62" s="23" t="s">
        <v>1007</v>
      </c>
      <c r="R62" s="23">
        <v>14.53</v>
      </c>
      <c r="S62" s="23"/>
      <c r="T62" s="23">
        <v>4.2153206568717714</v>
      </c>
      <c r="U62" s="23" t="s">
        <v>1230</v>
      </c>
      <c r="V62" s="23" t="s">
        <v>1187</v>
      </c>
      <c r="W62" s="25"/>
      <c r="X62" s="25"/>
      <c r="Y62" s="25"/>
      <c r="Z62" s="25"/>
      <c r="AA62" s="25"/>
      <c r="AL62"/>
      <c r="AM62"/>
    </row>
    <row r="63" spans="1:39" ht="150">
      <c r="A63" s="23" t="s">
        <v>880</v>
      </c>
      <c r="B63" s="23" t="s">
        <v>1386</v>
      </c>
      <c r="C63" s="23" t="s">
        <v>189</v>
      </c>
      <c r="D63" s="23" t="s">
        <v>1101</v>
      </c>
      <c r="E63" s="23" t="s">
        <v>191</v>
      </c>
      <c r="F63" s="23" t="s">
        <v>1387</v>
      </c>
      <c r="G63" s="23">
        <v>8057311</v>
      </c>
      <c r="H63" s="23" t="s">
        <v>927</v>
      </c>
      <c r="I63" s="23" t="s">
        <v>1388</v>
      </c>
      <c r="J63" s="23" t="s">
        <v>1388</v>
      </c>
      <c r="K63" s="23" t="s">
        <v>1389</v>
      </c>
      <c r="L63" s="23" t="s">
        <v>1390</v>
      </c>
      <c r="M63" s="23" t="s">
        <v>32</v>
      </c>
      <c r="N63" s="23">
        <v>1983</v>
      </c>
      <c r="O63" s="23" t="s">
        <v>1391</v>
      </c>
      <c r="P63" s="23">
        <v>9.1</v>
      </c>
      <c r="Q63" s="23" t="s">
        <v>28</v>
      </c>
      <c r="R63" s="23">
        <v>130.62600000000003</v>
      </c>
      <c r="S63" s="23"/>
      <c r="T63" s="23">
        <v>7.24</v>
      </c>
      <c r="U63" s="23" t="s">
        <v>1392</v>
      </c>
      <c r="V63" s="23" t="s">
        <v>1187</v>
      </c>
      <c r="W63" s="25"/>
      <c r="X63" s="25"/>
      <c r="Y63" s="25"/>
      <c r="Z63" s="25"/>
      <c r="AA63" s="25"/>
      <c r="AB63" s="136" t="s">
        <v>2390</v>
      </c>
      <c r="AC63" s="139">
        <f>1.19/(1.19+6.05)</f>
        <v>0.1643646408839779</v>
      </c>
      <c r="AD63" s="137">
        <v>94208414</v>
      </c>
      <c r="AF63" s="138" t="s">
        <v>2577</v>
      </c>
      <c r="AL63"/>
      <c r="AM63"/>
    </row>
    <row r="64" spans="1:39" s="136" customFormat="1" ht="150">
      <c r="A64" s="56" t="s">
        <v>880</v>
      </c>
      <c r="B64" s="56" t="s">
        <v>1386</v>
      </c>
      <c r="C64" s="56" t="s">
        <v>189</v>
      </c>
      <c r="D64" s="56" t="s">
        <v>1101</v>
      </c>
      <c r="E64" s="56" t="s">
        <v>191</v>
      </c>
      <c r="F64" s="56" t="s">
        <v>1387</v>
      </c>
      <c r="G64" s="56">
        <v>8057311</v>
      </c>
      <c r="H64" s="56" t="s">
        <v>927</v>
      </c>
      <c r="I64" s="56" t="s">
        <v>1388</v>
      </c>
      <c r="J64" s="56" t="s">
        <v>1388</v>
      </c>
      <c r="K64" s="56" t="s">
        <v>1389</v>
      </c>
      <c r="L64" s="56" t="s">
        <v>1390</v>
      </c>
      <c r="M64" s="56" t="s">
        <v>32</v>
      </c>
      <c r="N64" s="56">
        <v>1983</v>
      </c>
      <c r="O64" s="56" t="s">
        <v>1391</v>
      </c>
      <c r="P64" s="56">
        <v>9.1</v>
      </c>
      <c r="Q64" s="56" t="s">
        <v>28</v>
      </c>
      <c r="R64" s="56">
        <v>130.62600000000003</v>
      </c>
      <c r="S64" s="56"/>
      <c r="T64" s="56">
        <v>7.24</v>
      </c>
      <c r="U64" s="56" t="s">
        <v>1392</v>
      </c>
      <c r="V64" s="56" t="s">
        <v>1187</v>
      </c>
      <c r="W64" s="134"/>
      <c r="X64" s="134"/>
      <c r="Y64" s="134"/>
      <c r="Z64" s="134"/>
      <c r="AA64" s="134"/>
      <c r="AB64" s="136" t="s">
        <v>2390</v>
      </c>
      <c r="AC64" s="137">
        <f>6.05/(1.19+6.05)</f>
        <v>0.83563535911602205</v>
      </c>
      <c r="AD64" s="137">
        <v>94208314</v>
      </c>
      <c r="AF64" s="138" t="s">
        <v>2577</v>
      </c>
      <c r="AI64" s="138"/>
    </row>
    <row r="65" spans="1:39" ht="60">
      <c r="A65" s="23" t="s">
        <v>1352</v>
      </c>
      <c r="B65" s="23" t="s">
        <v>1393</v>
      </c>
      <c r="C65" s="23" t="s">
        <v>1354</v>
      </c>
      <c r="D65" s="23" t="s">
        <v>1394</v>
      </c>
      <c r="E65" s="23" t="s">
        <v>1356</v>
      </c>
      <c r="F65" s="23" t="s">
        <v>1395</v>
      </c>
      <c r="G65" s="23">
        <v>8123311</v>
      </c>
      <c r="H65" s="23" t="s">
        <v>927</v>
      </c>
      <c r="I65" s="23" t="s">
        <v>1396</v>
      </c>
      <c r="J65" s="23" t="s">
        <v>1397</v>
      </c>
      <c r="K65" s="23" t="s">
        <v>1398</v>
      </c>
      <c r="L65" s="23" t="s">
        <v>1399</v>
      </c>
      <c r="M65" s="23" t="s">
        <v>32</v>
      </c>
      <c r="N65" s="23">
        <v>2008</v>
      </c>
      <c r="O65" s="23" t="s">
        <v>1400</v>
      </c>
      <c r="P65" s="23">
        <v>8.22485</v>
      </c>
      <c r="Q65" s="23" t="s">
        <v>1007</v>
      </c>
      <c r="R65" s="23">
        <v>3.69</v>
      </c>
      <c r="S65" s="23"/>
      <c r="T65" s="23">
        <v>8.2061999641757151</v>
      </c>
      <c r="U65" s="26" t="s">
        <v>1401</v>
      </c>
      <c r="V65" s="26" t="s">
        <v>1118</v>
      </c>
      <c r="W65" s="25"/>
      <c r="X65" s="25"/>
      <c r="Y65" s="25"/>
      <c r="Z65" s="25"/>
      <c r="AA65" s="25"/>
      <c r="AL65"/>
      <c r="AM65"/>
    </row>
    <row r="66" spans="1:39" ht="75">
      <c r="A66" s="23" t="s">
        <v>1352</v>
      </c>
      <c r="B66" s="23" t="s">
        <v>1402</v>
      </c>
      <c r="C66" s="23" t="s">
        <v>1354</v>
      </c>
      <c r="D66" s="23" t="s">
        <v>1403</v>
      </c>
      <c r="E66" s="23" t="s">
        <v>1356</v>
      </c>
      <c r="F66" s="23" t="s">
        <v>1404</v>
      </c>
      <c r="G66" s="23">
        <v>8123611</v>
      </c>
      <c r="H66" s="23" t="s">
        <v>927</v>
      </c>
      <c r="I66" s="23" t="s">
        <v>1405</v>
      </c>
      <c r="J66" s="23" t="s">
        <v>1406</v>
      </c>
      <c r="K66" s="23" t="s">
        <v>1407</v>
      </c>
      <c r="L66" s="23" t="s">
        <v>1408</v>
      </c>
      <c r="M66" s="23" t="s">
        <v>32</v>
      </c>
      <c r="N66" s="23">
        <v>2008</v>
      </c>
      <c r="O66" s="23" t="s">
        <v>1409</v>
      </c>
      <c r="P66" s="23">
        <v>219.14</v>
      </c>
      <c r="Q66" s="23" t="s">
        <v>28</v>
      </c>
      <c r="R66" s="23">
        <v>21.1</v>
      </c>
      <c r="S66" s="23"/>
      <c r="T66" s="23">
        <v>35.58</v>
      </c>
      <c r="U66" s="23" t="s">
        <v>1410</v>
      </c>
      <c r="V66" s="23" t="s">
        <v>1187</v>
      </c>
      <c r="W66" s="25"/>
      <c r="X66" s="25"/>
      <c r="Y66" s="25"/>
      <c r="Z66" s="25"/>
      <c r="AA66" s="25"/>
      <c r="AL66"/>
      <c r="AM66"/>
    </row>
    <row r="67" spans="1:39" ht="60">
      <c r="A67" s="23" t="s">
        <v>921</v>
      </c>
      <c r="B67" s="23" t="s">
        <v>1411</v>
      </c>
      <c r="C67" s="23" t="s">
        <v>923</v>
      </c>
      <c r="D67" s="23" t="s">
        <v>1412</v>
      </c>
      <c r="E67" s="23" t="s">
        <v>925</v>
      </c>
      <c r="F67" s="23" t="s">
        <v>1413</v>
      </c>
      <c r="G67" s="23">
        <v>8162511</v>
      </c>
      <c r="H67" s="23" t="s">
        <v>927</v>
      </c>
      <c r="I67" s="23" t="s">
        <v>1414</v>
      </c>
      <c r="J67" s="23" t="s">
        <v>50</v>
      </c>
      <c r="K67" s="23" t="s">
        <v>1415</v>
      </c>
      <c r="L67" s="23" t="s">
        <v>1416</v>
      </c>
      <c r="M67" s="23" t="s">
        <v>32</v>
      </c>
      <c r="N67" s="23">
        <v>2008</v>
      </c>
      <c r="O67" s="23" t="s">
        <v>1417</v>
      </c>
      <c r="P67" s="23">
        <v>2.1019321239999997</v>
      </c>
      <c r="Q67" s="23" t="s">
        <v>994</v>
      </c>
      <c r="R67" s="23">
        <v>7.5222041433999998</v>
      </c>
      <c r="S67" s="23"/>
      <c r="T67" s="23">
        <v>37.29</v>
      </c>
      <c r="U67" s="23" t="s">
        <v>1195</v>
      </c>
      <c r="V67" s="23" t="s">
        <v>1187</v>
      </c>
      <c r="W67" s="25"/>
      <c r="X67" s="61" t="s">
        <v>2388</v>
      </c>
      <c r="Y67" s="25"/>
      <c r="Z67" s="25"/>
      <c r="AA67" s="25"/>
      <c r="AL67"/>
      <c r="AM67"/>
    </row>
    <row r="68" spans="1:39" s="79" customFormat="1" ht="173.25">
      <c r="A68" s="56" t="s">
        <v>902</v>
      </c>
      <c r="B68" s="56" t="s">
        <v>1418</v>
      </c>
      <c r="C68" s="56" t="s">
        <v>601</v>
      </c>
      <c r="D68" s="56" t="s">
        <v>1419</v>
      </c>
      <c r="E68" s="56" t="s">
        <v>603</v>
      </c>
      <c r="F68" s="56" t="s">
        <v>1420</v>
      </c>
      <c r="G68" s="56">
        <v>8171811</v>
      </c>
      <c r="H68" s="56" t="s">
        <v>927</v>
      </c>
      <c r="I68" s="56" t="s">
        <v>1421</v>
      </c>
      <c r="J68" s="56" t="s">
        <v>50</v>
      </c>
      <c r="K68" s="56" t="s">
        <v>1422</v>
      </c>
      <c r="L68" s="56" t="s">
        <v>1423</v>
      </c>
      <c r="M68" s="56" t="s">
        <v>32</v>
      </c>
      <c r="N68" s="56">
        <v>2009</v>
      </c>
      <c r="O68" s="56" t="s">
        <v>1424</v>
      </c>
      <c r="P68" s="56">
        <v>22.160082217999996</v>
      </c>
      <c r="Q68" s="56" t="s">
        <v>994</v>
      </c>
      <c r="R68" s="56">
        <v>248.74488000000002</v>
      </c>
      <c r="S68" s="56"/>
      <c r="T68" s="56">
        <v>18.079999999999998</v>
      </c>
      <c r="U68" s="56" t="s">
        <v>1425</v>
      </c>
      <c r="V68" s="56" t="s">
        <v>481</v>
      </c>
      <c r="W68" s="80" t="s">
        <v>2471</v>
      </c>
      <c r="X68" s="80" t="s">
        <v>2472</v>
      </c>
      <c r="Y68" s="80" t="s">
        <v>2473</v>
      </c>
      <c r="Z68" s="77"/>
      <c r="AA68" s="77"/>
      <c r="AB68" s="79" t="s">
        <v>2390</v>
      </c>
      <c r="AC68" s="79">
        <f>3.449/(3.449+ 5.639+8.056)</f>
        <v>0.20117825478301449</v>
      </c>
      <c r="AD68" s="48" t="s">
        <v>2478</v>
      </c>
      <c r="AF68" s="136"/>
      <c r="AG68" s="136"/>
      <c r="AI68" s="88" t="s">
        <v>2477</v>
      </c>
      <c r="AL68" s="86" t="s">
        <v>2520</v>
      </c>
      <c r="AM68" s="86"/>
    </row>
    <row r="69" spans="1:39" s="79" customFormat="1" ht="173.25">
      <c r="A69" s="56" t="s">
        <v>902</v>
      </c>
      <c r="B69" s="56" t="s">
        <v>1418</v>
      </c>
      <c r="C69" s="56" t="s">
        <v>601</v>
      </c>
      <c r="D69" s="56" t="s">
        <v>1419</v>
      </c>
      <c r="E69" s="56" t="s">
        <v>603</v>
      </c>
      <c r="F69" s="56" t="s">
        <v>1420</v>
      </c>
      <c r="G69" s="56">
        <v>8171811</v>
      </c>
      <c r="H69" s="56" t="s">
        <v>927</v>
      </c>
      <c r="I69" s="56" t="s">
        <v>1421</v>
      </c>
      <c r="J69" s="56" t="s">
        <v>50</v>
      </c>
      <c r="K69" s="56" t="s">
        <v>1422</v>
      </c>
      <c r="L69" s="56" t="s">
        <v>1423</v>
      </c>
      <c r="M69" s="56" t="s">
        <v>32</v>
      </c>
      <c r="N69" s="56">
        <v>2009</v>
      </c>
      <c r="O69" s="56" t="s">
        <v>1424</v>
      </c>
      <c r="P69" s="56">
        <v>22.160082217999996</v>
      </c>
      <c r="Q69" s="56" t="s">
        <v>994</v>
      </c>
      <c r="R69" s="56">
        <v>248.74488000000002</v>
      </c>
      <c r="S69" s="56"/>
      <c r="T69" s="56">
        <v>18.079999999999998</v>
      </c>
      <c r="U69" s="56" t="s">
        <v>1425</v>
      </c>
      <c r="V69" s="56" t="s">
        <v>481</v>
      </c>
      <c r="W69" s="80" t="s">
        <v>2471</v>
      </c>
      <c r="X69" s="80" t="s">
        <v>2472</v>
      </c>
      <c r="Y69" s="80" t="s">
        <v>2473</v>
      </c>
      <c r="Z69" s="77"/>
      <c r="AA69" s="77"/>
      <c r="AB69" s="79" t="s">
        <v>2390</v>
      </c>
      <c r="AC69" s="79">
        <f xml:space="preserve"> 5.639/(3.449+ 5.639+8.056)</f>
        <v>0.32891973868408775</v>
      </c>
      <c r="AD69" s="48" t="s">
        <v>2480</v>
      </c>
      <c r="AF69" s="136"/>
      <c r="AG69" s="136"/>
      <c r="AI69" s="88" t="s">
        <v>2477</v>
      </c>
      <c r="AL69" s="86" t="s">
        <v>2520</v>
      </c>
      <c r="AM69" s="86"/>
    </row>
    <row r="70" spans="1:39" s="79" customFormat="1" ht="173.25">
      <c r="A70" s="56" t="s">
        <v>902</v>
      </c>
      <c r="B70" s="56" t="s">
        <v>1418</v>
      </c>
      <c r="C70" s="56" t="s">
        <v>601</v>
      </c>
      <c r="D70" s="56" t="s">
        <v>1419</v>
      </c>
      <c r="E70" s="56" t="s">
        <v>603</v>
      </c>
      <c r="F70" s="56" t="s">
        <v>1420</v>
      </c>
      <c r="G70" s="56">
        <v>8171811</v>
      </c>
      <c r="H70" s="56" t="s">
        <v>927</v>
      </c>
      <c r="I70" s="56" t="s">
        <v>1421</v>
      </c>
      <c r="J70" s="56" t="s">
        <v>50</v>
      </c>
      <c r="K70" s="56" t="s">
        <v>1422</v>
      </c>
      <c r="L70" s="56" t="s">
        <v>1423</v>
      </c>
      <c r="M70" s="56" t="s">
        <v>32</v>
      </c>
      <c r="N70" s="56">
        <v>2009</v>
      </c>
      <c r="O70" s="56" t="s">
        <v>1424</v>
      </c>
      <c r="P70" s="56">
        <v>22.160082217999996</v>
      </c>
      <c r="Q70" s="56" t="s">
        <v>994</v>
      </c>
      <c r="R70" s="56">
        <v>248.74488000000002</v>
      </c>
      <c r="S70" s="56"/>
      <c r="T70" s="56">
        <v>18.079999999999998</v>
      </c>
      <c r="U70" s="56" t="s">
        <v>1425</v>
      </c>
      <c r="V70" s="56" t="s">
        <v>481</v>
      </c>
      <c r="W70" s="80" t="s">
        <v>2471</v>
      </c>
      <c r="X70" s="80" t="s">
        <v>2472</v>
      </c>
      <c r="Y70" s="80" t="s">
        <v>2473</v>
      </c>
      <c r="Z70" s="77"/>
      <c r="AA70" s="77"/>
      <c r="AB70" s="79" t="s">
        <v>2390</v>
      </c>
      <c r="AC70" s="79">
        <f>8.056/(3.449+ 5.639+8.056)</f>
        <v>0.46990200653289782</v>
      </c>
      <c r="AD70" s="48" t="s">
        <v>2479</v>
      </c>
      <c r="AF70" s="136"/>
      <c r="AG70" s="136"/>
      <c r="AI70" s="88" t="s">
        <v>2477</v>
      </c>
      <c r="AL70" s="86" t="s">
        <v>2520</v>
      </c>
      <c r="AM70" s="86"/>
    </row>
    <row r="71" spans="1:39" ht="150">
      <c r="A71" s="23" t="s">
        <v>1107</v>
      </c>
      <c r="B71" s="23" t="s">
        <v>1426</v>
      </c>
      <c r="C71" s="23" t="s">
        <v>1109</v>
      </c>
      <c r="D71" s="23" t="s">
        <v>974</v>
      </c>
      <c r="E71" s="23" t="s">
        <v>1111</v>
      </c>
      <c r="F71" s="23" t="s">
        <v>1427</v>
      </c>
      <c r="G71" s="23">
        <v>8177011</v>
      </c>
      <c r="H71" s="23" t="s">
        <v>927</v>
      </c>
      <c r="I71" s="23" t="s">
        <v>1428</v>
      </c>
      <c r="J71" s="23" t="s">
        <v>50</v>
      </c>
      <c r="K71" s="23" t="s">
        <v>1429</v>
      </c>
      <c r="L71" s="23" t="s">
        <v>1430</v>
      </c>
      <c r="M71" s="23" t="s">
        <v>32</v>
      </c>
      <c r="N71" s="23">
        <v>2009</v>
      </c>
      <c r="O71" s="23" t="s">
        <v>1431</v>
      </c>
      <c r="P71" s="23">
        <v>312.18</v>
      </c>
      <c r="Q71" s="23" t="s">
        <v>28</v>
      </c>
      <c r="R71" s="23">
        <v>122.88</v>
      </c>
      <c r="S71" s="23"/>
      <c r="T71" s="23">
        <v>96.47</v>
      </c>
      <c r="U71" s="23" t="s">
        <v>1230</v>
      </c>
      <c r="V71" s="23" t="s">
        <v>1187</v>
      </c>
      <c r="W71" s="25"/>
      <c r="X71" s="77" t="s">
        <v>2458</v>
      </c>
      <c r="Y71" s="25"/>
      <c r="Z71" s="25"/>
      <c r="AA71" s="25"/>
      <c r="AB71" s="75" t="s">
        <v>2297</v>
      </c>
      <c r="AL71"/>
      <c r="AM71"/>
    </row>
    <row r="72" spans="1:39" ht="90">
      <c r="A72" s="23" t="s">
        <v>872</v>
      </c>
      <c r="B72" s="23" t="s">
        <v>1432</v>
      </c>
      <c r="C72" s="23" t="s">
        <v>59</v>
      </c>
      <c r="D72" s="23" t="s">
        <v>1433</v>
      </c>
      <c r="E72" s="23" t="s">
        <v>61</v>
      </c>
      <c r="F72" s="23" t="s">
        <v>1434</v>
      </c>
      <c r="G72" s="23">
        <v>8219711</v>
      </c>
      <c r="H72" s="23" t="s">
        <v>927</v>
      </c>
      <c r="I72" s="23" t="s">
        <v>1435</v>
      </c>
      <c r="J72" s="23" t="s">
        <v>1436</v>
      </c>
      <c r="K72" s="23" t="s">
        <v>1437</v>
      </c>
      <c r="L72" s="23" t="s">
        <v>1438</v>
      </c>
      <c r="M72" s="23" t="s">
        <v>32</v>
      </c>
      <c r="N72" s="23">
        <v>2008</v>
      </c>
      <c r="O72" s="23" t="s">
        <v>1439</v>
      </c>
      <c r="P72" s="23">
        <v>69.61999999999999</v>
      </c>
      <c r="Q72" s="23" t="s">
        <v>28</v>
      </c>
      <c r="R72" s="23">
        <v>3.2</v>
      </c>
      <c r="S72" s="23"/>
      <c r="T72" s="23">
        <v>40.86</v>
      </c>
      <c r="U72" s="23" t="s">
        <v>1195</v>
      </c>
      <c r="V72" s="23" t="s">
        <v>1187</v>
      </c>
      <c r="W72" s="131" t="s">
        <v>2549</v>
      </c>
      <c r="X72" s="132" t="s">
        <v>2550</v>
      </c>
      <c r="Y72" s="133" t="s">
        <v>2541</v>
      </c>
      <c r="Z72" s="132" t="s">
        <v>2553</v>
      </c>
      <c r="AA72" s="130" t="s">
        <v>2548</v>
      </c>
      <c r="AL72"/>
      <c r="AM72"/>
    </row>
    <row r="73" spans="1:39" ht="75">
      <c r="A73" s="23" t="s">
        <v>1440</v>
      </c>
      <c r="B73" s="23" t="s">
        <v>1441</v>
      </c>
      <c r="C73" s="23" t="s">
        <v>1442</v>
      </c>
      <c r="D73" s="23" t="s">
        <v>1443</v>
      </c>
      <c r="E73" s="23" t="s">
        <v>1444</v>
      </c>
      <c r="F73" s="23" t="s">
        <v>1445</v>
      </c>
      <c r="G73" s="23">
        <v>8407811</v>
      </c>
      <c r="H73" s="23" t="s">
        <v>927</v>
      </c>
      <c r="I73" s="23" t="s">
        <v>1446</v>
      </c>
      <c r="J73" s="23" t="s">
        <v>50</v>
      </c>
      <c r="K73" s="23" t="s">
        <v>1447</v>
      </c>
      <c r="L73" s="23" t="s">
        <v>1448</v>
      </c>
      <c r="M73" s="23" t="s">
        <v>32</v>
      </c>
      <c r="N73" s="23">
        <v>2008</v>
      </c>
      <c r="O73" s="23" t="s">
        <v>1449</v>
      </c>
      <c r="P73" s="23">
        <v>42.228340000000003</v>
      </c>
      <c r="Q73" s="23" t="s">
        <v>1450</v>
      </c>
      <c r="R73" s="23">
        <v>45.360000000000007</v>
      </c>
      <c r="S73" s="23"/>
      <c r="T73" s="23">
        <v>88.34</v>
      </c>
      <c r="U73" s="23" t="s">
        <v>1195</v>
      </c>
      <c r="V73" s="23" t="s">
        <v>1187</v>
      </c>
      <c r="W73" s="25"/>
      <c r="X73" s="25"/>
      <c r="Y73" s="25"/>
      <c r="Z73" s="25"/>
      <c r="AA73" s="25"/>
      <c r="AL73"/>
      <c r="AM73"/>
    </row>
    <row r="74" spans="1:39" ht="45">
      <c r="A74" s="23" t="s">
        <v>921</v>
      </c>
      <c r="B74" s="23" t="s">
        <v>1451</v>
      </c>
      <c r="C74" s="23" t="s">
        <v>923</v>
      </c>
      <c r="D74" s="23" t="s">
        <v>1452</v>
      </c>
      <c r="E74" s="23" t="s">
        <v>925</v>
      </c>
      <c r="F74" s="23" t="s">
        <v>1453</v>
      </c>
      <c r="G74" s="23">
        <v>8482511</v>
      </c>
      <c r="H74" s="23" t="s">
        <v>927</v>
      </c>
      <c r="I74" s="23" t="s">
        <v>1454</v>
      </c>
      <c r="J74" s="23" t="s">
        <v>50</v>
      </c>
      <c r="K74" s="23" t="s">
        <v>1455</v>
      </c>
      <c r="L74" s="23" t="s">
        <v>1456</v>
      </c>
      <c r="M74" s="23" t="s">
        <v>32</v>
      </c>
      <c r="N74" s="23">
        <v>2008</v>
      </c>
      <c r="O74" s="23" t="s">
        <v>1457</v>
      </c>
      <c r="P74" s="23">
        <v>7.9737999999999998</v>
      </c>
      <c r="Q74" s="23" t="s">
        <v>1007</v>
      </c>
      <c r="R74" s="23">
        <v>2.7577540000000003</v>
      </c>
      <c r="S74" s="23"/>
      <c r="T74" s="23">
        <v>7.9557172867330959</v>
      </c>
      <c r="U74" s="23" t="s">
        <v>1410</v>
      </c>
      <c r="V74" s="23" t="s">
        <v>1187</v>
      </c>
      <c r="W74" s="25"/>
      <c r="X74" s="62" t="s">
        <v>2388</v>
      </c>
      <c r="Y74" s="25"/>
      <c r="Z74" s="25"/>
      <c r="AA74" s="25"/>
      <c r="AL74"/>
      <c r="AM74"/>
    </row>
    <row r="75" spans="1:39" ht="60">
      <c r="A75" s="23" t="s">
        <v>892</v>
      </c>
      <c r="B75" s="23" t="s">
        <v>1458</v>
      </c>
      <c r="C75" s="23" t="s">
        <v>428</v>
      </c>
      <c r="D75" s="23" t="s">
        <v>1459</v>
      </c>
      <c r="E75" s="23" t="s">
        <v>430</v>
      </c>
      <c r="F75" s="23" t="s">
        <v>1460</v>
      </c>
      <c r="G75" s="23">
        <v>920211</v>
      </c>
      <c r="H75" s="23" t="s">
        <v>927</v>
      </c>
      <c r="I75" s="23" t="s">
        <v>1461</v>
      </c>
      <c r="J75" s="23" t="s">
        <v>50</v>
      </c>
      <c r="K75" s="23" t="s">
        <v>1462</v>
      </c>
      <c r="L75" s="23" t="s">
        <v>1463</v>
      </c>
      <c r="M75" s="23" t="s">
        <v>32</v>
      </c>
      <c r="N75" s="23">
        <v>2008</v>
      </c>
      <c r="O75" s="23" t="s">
        <v>1464</v>
      </c>
      <c r="P75" s="23">
        <v>26.479999999999997</v>
      </c>
      <c r="Q75" s="23" t="s">
        <v>28</v>
      </c>
      <c r="R75" s="23">
        <v>78.966000000000008</v>
      </c>
      <c r="S75" s="23"/>
      <c r="T75" s="23">
        <v>100.78999999999999</v>
      </c>
      <c r="U75" s="23" t="s">
        <v>1410</v>
      </c>
      <c r="V75" s="23" t="s">
        <v>1187</v>
      </c>
      <c r="W75" s="25"/>
      <c r="X75" s="77" t="s">
        <v>2491</v>
      </c>
      <c r="Y75" s="25"/>
      <c r="Z75" s="25"/>
      <c r="AA75" s="25"/>
      <c r="AB75" s="79" t="s">
        <v>2297</v>
      </c>
      <c r="AL75"/>
      <c r="AM75"/>
    </row>
    <row r="76" spans="1:39" ht="60">
      <c r="A76" s="23" t="s">
        <v>892</v>
      </c>
      <c r="B76" s="23" t="s">
        <v>1465</v>
      </c>
      <c r="C76" s="23" t="s">
        <v>428</v>
      </c>
      <c r="D76" s="23" t="s">
        <v>1466</v>
      </c>
      <c r="E76" s="23" t="s">
        <v>430</v>
      </c>
      <c r="F76" s="23" t="s">
        <v>1467</v>
      </c>
      <c r="G76" s="23">
        <v>922411</v>
      </c>
      <c r="H76" s="23" t="s">
        <v>927</v>
      </c>
      <c r="I76" s="23" t="s">
        <v>1468</v>
      </c>
      <c r="J76" s="23" t="s">
        <v>50</v>
      </c>
      <c r="K76" s="23" t="s">
        <v>1469</v>
      </c>
      <c r="L76" s="23" t="s">
        <v>1470</v>
      </c>
      <c r="M76" s="23" t="s">
        <v>32</v>
      </c>
      <c r="N76" s="23">
        <v>2008</v>
      </c>
      <c r="O76" s="23" t="s">
        <v>1471</v>
      </c>
      <c r="P76" s="23">
        <v>96.16</v>
      </c>
      <c r="Q76" s="23" t="s">
        <v>28</v>
      </c>
      <c r="R76" s="23">
        <v>73.000000000000014</v>
      </c>
      <c r="S76" s="23"/>
      <c r="T76" s="23">
        <v>52.85</v>
      </c>
      <c r="U76" s="23" t="s">
        <v>1472</v>
      </c>
      <c r="V76" s="23" t="s">
        <v>1187</v>
      </c>
      <c r="W76" s="25"/>
      <c r="X76" s="77" t="s">
        <v>2491</v>
      </c>
      <c r="Y76" s="25"/>
      <c r="Z76" s="25"/>
      <c r="AA76" s="25"/>
      <c r="AB76" s="79" t="s">
        <v>2297</v>
      </c>
      <c r="AL76"/>
      <c r="AM76"/>
    </row>
    <row r="77" spans="1:39" ht="145.5">
      <c r="A77" s="23" t="s">
        <v>1473</v>
      </c>
      <c r="B77" s="23" t="s">
        <v>1474</v>
      </c>
      <c r="C77" s="23" t="s">
        <v>1475</v>
      </c>
      <c r="D77" s="23" t="s">
        <v>1476</v>
      </c>
      <c r="E77" s="23" t="s">
        <v>1477</v>
      </c>
      <c r="F77" s="23" t="s">
        <v>1478</v>
      </c>
      <c r="G77" s="23">
        <v>947611</v>
      </c>
      <c r="H77" s="23" t="s">
        <v>927</v>
      </c>
      <c r="I77" s="23" t="s">
        <v>1479</v>
      </c>
      <c r="J77" s="23" t="s">
        <v>50</v>
      </c>
      <c r="K77" s="23" t="s">
        <v>1480</v>
      </c>
      <c r="L77" s="23" t="s">
        <v>1481</v>
      </c>
      <c r="M77" s="23" t="s">
        <v>32</v>
      </c>
      <c r="N77" s="23">
        <v>2008</v>
      </c>
      <c r="O77" s="23" t="s">
        <v>1482</v>
      </c>
      <c r="P77" s="23">
        <v>133.62</v>
      </c>
      <c r="Q77" s="23" t="s">
        <v>28</v>
      </c>
      <c r="R77" s="23">
        <v>89.527999999999992</v>
      </c>
      <c r="S77" s="23"/>
      <c r="T77" s="23">
        <v>248.08</v>
      </c>
      <c r="U77" s="23" t="s">
        <v>1195</v>
      </c>
      <c r="V77" s="23" t="s">
        <v>1187</v>
      </c>
      <c r="W77" s="25" t="s">
        <v>2383</v>
      </c>
      <c r="X77" s="55" t="s">
        <v>2382</v>
      </c>
      <c r="Y77" s="25"/>
      <c r="Z77" s="25"/>
      <c r="AA77" s="25"/>
      <c r="AB77" s="53" t="s">
        <v>2297</v>
      </c>
      <c r="AH77" s="53" t="s">
        <v>2384</v>
      </c>
      <c r="AL77"/>
      <c r="AM77"/>
    </row>
  </sheetData>
  <autoFilter ref="A1:AN77"/>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filterMode="1"/>
  <dimension ref="A1:AM32"/>
  <sheetViews>
    <sheetView zoomScale="70" zoomScaleNormal="70" workbookViewId="0">
      <pane ySplit="1" topLeftCell="A21" activePane="bottomLeft" state="frozen"/>
      <selection pane="bottomLeft" activeCell="AF49" sqref="AF49"/>
    </sheetView>
  </sheetViews>
  <sheetFormatPr defaultColWidth="39.5703125" defaultRowHeight="12.75"/>
  <cols>
    <col min="1" max="1" width="15.7109375" style="142" customWidth="1"/>
    <col min="2" max="5" width="10.7109375" style="142" customWidth="1"/>
    <col min="6" max="6" width="15.7109375" style="142" customWidth="1"/>
    <col min="7" max="7" width="10.7109375" style="142" customWidth="1"/>
    <col min="8" max="8" width="15.7109375" style="142" customWidth="1"/>
    <col min="9" max="10" width="10.7109375" style="142" customWidth="1"/>
    <col min="11" max="11" width="15.7109375" style="142" customWidth="1"/>
    <col min="12" max="13" width="10.7109375" style="142" customWidth="1"/>
    <col min="14" max="15" width="15.7109375" style="142" customWidth="1"/>
    <col min="16" max="21" width="10.7109375" style="142" customWidth="1"/>
    <col min="22" max="22" width="25.7109375" style="142" customWidth="1"/>
    <col min="23" max="23" width="16.7109375" style="142" customWidth="1"/>
    <col min="24" max="24" width="6.5703125" style="142" customWidth="1"/>
    <col min="25" max="25" width="19.85546875" style="142" customWidth="1"/>
    <col min="26" max="27" width="9.28515625" style="142" customWidth="1"/>
    <col min="28" max="28" width="11.140625" style="142" customWidth="1"/>
    <col min="29" max="29" width="9.42578125" style="142" customWidth="1"/>
    <col min="30" max="30" width="13.140625" style="142" bestFit="1" customWidth="1"/>
    <col min="31" max="31" width="8" style="142" bestFit="1" customWidth="1"/>
    <col min="32" max="32" width="30.85546875" style="142" customWidth="1"/>
    <col min="33" max="33" width="7.140625" style="142" customWidth="1"/>
    <col min="34" max="34" width="10.5703125" style="142" bestFit="1" customWidth="1"/>
    <col min="35" max="35" width="8.7109375" style="142" customWidth="1"/>
    <col min="36" max="36" width="13.42578125" style="142" customWidth="1"/>
    <col min="37" max="38" width="10.140625" style="142" customWidth="1"/>
    <col min="39" max="39" width="9.140625" style="142" customWidth="1"/>
    <col min="40" max="16384" width="39.5703125" style="142"/>
  </cols>
  <sheetData>
    <row r="1" spans="1:39" ht="127.5">
      <c r="A1" s="143" t="s">
        <v>903</v>
      </c>
      <c r="B1" s="143" t="s">
        <v>913</v>
      </c>
      <c r="C1" s="143" t="s">
        <v>0</v>
      </c>
      <c r="D1" s="143" t="s">
        <v>1</v>
      </c>
      <c r="E1" s="143" t="s">
        <v>2</v>
      </c>
      <c r="F1" s="144" t="s">
        <v>817</v>
      </c>
      <c r="G1" s="154" t="s">
        <v>3</v>
      </c>
      <c r="H1" s="154" t="s">
        <v>4</v>
      </c>
      <c r="I1" s="154" t="s">
        <v>636</v>
      </c>
      <c r="J1" s="154" t="s">
        <v>6</v>
      </c>
      <c r="K1" s="154" t="s">
        <v>914</v>
      </c>
      <c r="L1" s="144" t="s">
        <v>10</v>
      </c>
      <c r="M1" s="144" t="s">
        <v>11</v>
      </c>
      <c r="N1" s="154" t="s">
        <v>12</v>
      </c>
      <c r="O1" s="154" t="s">
        <v>638</v>
      </c>
      <c r="P1" s="154" t="s">
        <v>13</v>
      </c>
      <c r="Q1" s="154" t="s">
        <v>639</v>
      </c>
      <c r="R1" s="154" t="s">
        <v>857</v>
      </c>
      <c r="S1" s="144" t="s">
        <v>634</v>
      </c>
      <c r="T1" s="154" t="s">
        <v>637</v>
      </c>
      <c r="U1" s="144" t="s">
        <v>2280</v>
      </c>
      <c r="V1" s="155" t="s">
        <v>640</v>
      </c>
      <c r="W1" s="140" t="s">
        <v>2278</v>
      </c>
      <c r="X1" s="151" t="s">
        <v>20</v>
      </c>
      <c r="Y1" s="151" t="s">
        <v>21</v>
      </c>
      <c r="Z1" s="151" t="s">
        <v>641</v>
      </c>
      <c r="AA1" s="141" t="s">
        <v>907</v>
      </c>
      <c r="AB1" s="158" t="s">
        <v>2579</v>
      </c>
      <c r="AC1" s="140" t="s">
        <v>2291</v>
      </c>
      <c r="AD1" s="140" t="s">
        <v>2590</v>
      </c>
      <c r="AE1" s="140" t="s">
        <v>2293</v>
      </c>
      <c r="AF1" s="140" t="s">
        <v>2355</v>
      </c>
      <c r="AG1" s="140" t="s">
        <v>2356</v>
      </c>
      <c r="AH1" s="159" t="s">
        <v>2294</v>
      </c>
      <c r="AI1" s="159" t="s">
        <v>2295</v>
      </c>
      <c r="AJ1" s="159" t="s">
        <v>2516</v>
      </c>
      <c r="AK1" s="159" t="s">
        <v>2517</v>
      </c>
      <c r="AL1" s="159" t="s">
        <v>2518</v>
      </c>
      <c r="AM1" s="159" t="s">
        <v>2519</v>
      </c>
    </row>
    <row r="2" spans="1:39" ht="51" hidden="1">
      <c r="A2" s="146" t="s">
        <v>905</v>
      </c>
      <c r="B2" s="153" t="s">
        <v>642</v>
      </c>
      <c r="C2" s="148" t="s">
        <v>643</v>
      </c>
      <c r="D2" s="148" t="s">
        <v>644</v>
      </c>
      <c r="E2" s="148" t="s">
        <v>645</v>
      </c>
      <c r="F2" s="148" t="s">
        <v>646</v>
      </c>
      <c r="G2" s="148">
        <v>679911</v>
      </c>
      <c r="H2" s="148" t="s">
        <v>647</v>
      </c>
      <c r="I2" s="148" t="s">
        <v>648</v>
      </c>
      <c r="J2" s="148" t="s">
        <v>650</v>
      </c>
      <c r="K2" s="148" t="s">
        <v>651</v>
      </c>
      <c r="L2" s="148" t="s">
        <v>32</v>
      </c>
      <c r="M2" s="148">
        <v>2008</v>
      </c>
      <c r="N2" s="148" t="s">
        <v>652</v>
      </c>
      <c r="O2" s="148" t="s">
        <v>653</v>
      </c>
      <c r="P2" s="148" t="s">
        <v>654</v>
      </c>
      <c r="Q2" s="148" t="s">
        <v>655</v>
      </c>
      <c r="R2" s="148">
        <v>0.13</v>
      </c>
      <c r="S2" s="148" t="s">
        <v>649</v>
      </c>
      <c r="T2" s="148"/>
      <c r="U2" s="156">
        <v>0.05</v>
      </c>
      <c r="V2" s="148" t="s">
        <v>41</v>
      </c>
      <c r="W2" s="148" t="s">
        <v>36</v>
      </c>
      <c r="X2" s="148" t="s">
        <v>41</v>
      </c>
      <c r="Y2" s="148"/>
      <c r="Z2" s="148" t="s">
        <v>41</v>
      </c>
      <c r="AA2" s="146"/>
      <c r="AB2" s="146" t="s">
        <v>2304</v>
      </c>
      <c r="AC2" s="164">
        <v>1</v>
      </c>
      <c r="AD2" s="166">
        <v>61119814</v>
      </c>
      <c r="AE2" s="146"/>
      <c r="AF2" s="146" t="s">
        <v>2808</v>
      </c>
      <c r="AG2" s="146">
        <v>2</v>
      </c>
      <c r="AH2" s="152">
        <v>40865</v>
      </c>
      <c r="AI2" s="146"/>
      <c r="AJ2" s="146" t="s">
        <v>2580</v>
      </c>
      <c r="AK2" s="208" t="s">
        <v>2581</v>
      </c>
      <c r="AL2" s="146"/>
      <c r="AM2" s="160">
        <f t="shared" ref="AM2:AM11" si="0">AC2*U2</f>
        <v>0.05</v>
      </c>
    </row>
    <row r="3" spans="1:39" ht="153" hidden="1">
      <c r="A3" s="145" t="s">
        <v>895</v>
      </c>
      <c r="B3" s="153" t="s">
        <v>656</v>
      </c>
      <c r="C3" s="148" t="s">
        <v>461</v>
      </c>
      <c r="D3" s="148" t="s">
        <v>657</v>
      </c>
      <c r="E3" s="148" t="s">
        <v>463</v>
      </c>
      <c r="F3" s="148" t="s">
        <v>658</v>
      </c>
      <c r="G3" s="148">
        <v>898911</v>
      </c>
      <c r="H3" s="148" t="s">
        <v>659</v>
      </c>
      <c r="I3" s="148" t="s">
        <v>648</v>
      </c>
      <c r="J3" s="148" t="s">
        <v>660</v>
      </c>
      <c r="K3" s="148" t="s">
        <v>50</v>
      </c>
      <c r="L3" s="148" t="s">
        <v>32</v>
      </c>
      <c r="M3" s="148">
        <v>2008</v>
      </c>
      <c r="N3" s="148" t="s">
        <v>661</v>
      </c>
      <c r="O3" s="148" t="s">
        <v>662</v>
      </c>
      <c r="P3" s="148" t="s">
        <v>663</v>
      </c>
      <c r="Q3" s="148" t="s">
        <v>664</v>
      </c>
      <c r="R3" s="148">
        <v>34.299999999999997</v>
      </c>
      <c r="S3" s="148" t="s">
        <v>649</v>
      </c>
      <c r="T3" s="148"/>
      <c r="U3" s="156">
        <v>13</v>
      </c>
      <c r="V3" s="148" t="s">
        <v>41</v>
      </c>
      <c r="W3" s="148" t="s">
        <v>36</v>
      </c>
      <c r="X3" s="148" t="s">
        <v>2414</v>
      </c>
      <c r="Y3" s="148" t="s">
        <v>2415</v>
      </c>
      <c r="Z3" s="148" t="s">
        <v>41</v>
      </c>
      <c r="AA3" s="145"/>
      <c r="AB3" s="148" t="s">
        <v>2304</v>
      </c>
      <c r="AC3" s="163">
        <v>1</v>
      </c>
      <c r="AD3" s="165">
        <v>94862614</v>
      </c>
      <c r="AE3" s="145"/>
      <c r="AF3" s="146" t="s">
        <v>2809</v>
      </c>
      <c r="AG3" s="145">
        <v>2</v>
      </c>
      <c r="AH3" s="152">
        <v>40865</v>
      </c>
      <c r="AI3" s="145"/>
      <c r="AJ3" s="146" t="s">
        <v>2580</v>
      </c>
      <c r="AK3" s="208" t="s">
        <v>2581</v>
      </c>
      <c r="AL3" s="146"/>
      <c r="AM3" s="160">
        <f t="shared" si="0"/>
        <v>13</v>
      </c>
    </row>
    <row r="4" spans="1:39" ht="165.75" hidden="1">
      <c r="A4" s="146" t="s">
        <v>905</v>
      </c>
      <c r="B4" s="153" t="s">
        <v>665</v>
      </c>
      <c r="C4" s="148" t="s">
        <v>643</v>
      </c>
      <c r="D4" s="148" t="s">
        <v>666</v>
      </c>
      <c r="E4" s="148" t="s">
        <v>645</v>
      </c>
      <c r="F4" s="148" t="s">
        <v>667</v>
      </c>
      <c r="G4" s="148">
        <v>1074711</v>
      </c>
      <c r="H4" s="148" t="s">
        <v>668</v>
      </c>
      <c r="I4" s="148" t="s">
        <v>648</v>
      </c>
      <c r="J4" s="148" t="s">
        <v>669</v>
      </c>
      <c r="K4" s="148" t="s">
        <v>670</v>
      </c>
      <c r="L4" s="148" t="s">
        <v>32</v>
      </c>
      <c r="M4" s="148">
        <v>2008</v>
      </c>
      <c r="N4" s="148" t="s">
        <v>671</v>
      </c>
      <c r="O4" s="148" t="s">
        <v>672</v>
      </c>
      <c r="P4" s="148" t="s">
        <v>671</v>
      </c>
      <c r="Q4" s="148" t="s">
        <v>673</v>
      </c>
      <c r="R4" s="148">
        <v>5.4300000000000006</v>
      </c>
      <c r="S4" s="148" t="s">
        <v>649</v>
      </c>
      <c r="T4" s="148"/>
      <c r="U4" s="156">
        <v>5.44</v>
      </c>
      <c r="V4" s="148" t="s">
        <v>856</v>
      </c>
      <c r="W4" s="148" t="s">
        <v>36</v>
      </c>
      <c r="X4" s="148" t="s">
        <v>41</v>
      </c>
      <c r="Y4" s="148"/>
      <c r="Z4" s="148" t="s">
        <v>41</v>
      </c>
      <c r="AA4" s="146"/>
      <c r="AB4" s="146" t="s">
        <v>2304</v>
      </c>
      <c r="AC4" s="163">
        <v>0.13392857142857145</v>
      </c>
      <c r="AD4" s="165" t="s">
        <v>2582</v>
      </c>
      <c r="AE4" s="146"/>
      <c r="AF4" s="146" t="s">
        <v>2810</v>
      </c>
      <c r="AG4" s="146">
        <v>2</v>
      </c>
      <c r="AH4" s="152">
        <v>40865</v>
      </c>
      <c r="AI4" s="146"/>
      <c r="AJ4" s="146" t="s">
        <v>2580</v>
      </c>
      <c r="AK4" s="146"/>
      <c r="AL4" s="146" t="s">
        <v>2581</v>
      </c>
      <c r="AM4" s="160">
        <f t="shared" si="0"/>
        <v>0.72857142857142876</v>
      </c>
    </row>
    <row r="5" spans="1:39" ht="165.75" hidden="1">
      <c r="A5" s="146" t="s">
        <v>905</v>
      </c>
      <c r="B5" s="153" t="s">
        <v>665</v>
      </c>
      <c r="C5" s="148" t="s">
        <v>643</v>
      </c>
      <c r="D5" s="148" t="s">
        <v>666</v>
      </c>
      <c r="E5" s="148" t="s">
        <v>645</v>
      </c>
      <c r="F5" s="148" t="s">
        <v>667</v>
      </c>
      <c r="G5" s="148">
        <v>1074711</v>
      </c>
      <c r="H5" s="148" t="s">
        <v>668</v>
      </c>
      <c r="I5" s="148" t="s">
        <v>648</v>
      </c>
      <c r="J5" s="148" t="s">
        <v>669</v>
      </c>
      <c r="K5" s="148" t="s">
        <v>670</v>
      </c>
      <c r="L5" s="148" t="s">
        <v>32</v>
      </c>
      <c r="M5" s="148">
        <v>2008</v>
      </c>
      <c r="N5" s="148" t="s">
        <v>671</v>
      </c>
      <c r="O5" s="148" t="s">
        <v>672</v>
      </c>
      <c r="P5" s="148" t="s">
        <v>671</v>
      </c>
      <c r="Q5" s="148" t="s">
        <v>673</v>
      </c>
      <c r="R5" s="148">
        <v>5.4300000000000006</v>
      </c>
      <c r="S5" s="148" t="s">
        <v>649</v>
      </c>
      <c r="T5" s="148"/>
      <c r="U5" s="156">
        <v>5.44</v>
      </c>
      <c r="V5" s="148" t="s">
        <v>856</v>
      </c>
      <c r="W5" s="148" t="s">
        <v>36</v>
      </c>
      <c r="X5" s="148" t="s">
        <v>41</v>
      </c>
      <c r="Y5" s="148"/>
      <c r="Z5" s="148" t="s">
        <v>41</v>
      </c>
      <c r="AA5" s="146"/>
      <c r="AB5" s="146" t="s">
        <v>2304</v>
      </c>
      <c r="AC5" s="163">
        <v>0.19345238095238099</v>
      </c>
      <c r="AD5" s="165" t="s">
        <v>2583</v>
      </c>
      <c r="AE5" s="146"/>
      <c r="AF5" s="146" t="s">
        <v>2810</v>
      </c>
      <c r="AG5" s="146">
        <v>2</v>
      </c>
      <c r="AH5" s="152">
        <v>40865</v>
      </c>
      <c r="AI5" s="146"/>
      <c r="AJ5" s="146" t="s">
        <v>2580</v>
      </c>
      <c r="AK5" s="146"/>
      <c r="AL5" s="146" t="s">
        <v>2581</v>
      </c>
      <c r="AM5" s="160">
        <f t="shared" si="0"/>
        <v>1.0523809523809526</v>
      </c>
    </row>
    <row r="6" spans="1:39" ht="165.75" hidden="1">
      <c r="A6" s="146" t="s">
        <v>905</v>
      </c>
      <c r="B6" s="153" t="s">
        <v>665</v>
      </c>
      <c r="C6" s="148" t="s">
        <v>643</v>
      </c>
      <c r="D6" s="148" t="s">
        <v>666</v>
      </c>
      <c r="E6" s="148" t="s">
        <v>645</v>
      </c>
      <c r="F6" s="148" t="s">
        <v>667</v>
      </c>
      <c r="G6" s="148">
        <v>1074711</v>
      </c>
      <c r="H6" s="148" t="s">
        <v>668</v>
      </c>
      <c r="I6" s="148" t="s">
        <v>648</v>
      </c>
      <c r="J6" s="148" t="s">
        <v>669</v>
      </c>
      <c r="K6" s="148" t="s">
        <v>670</v>
      </c>
      <c r="L6" s="148" t="s">
        <v>32</v>
      </c>
      <c r="M6" s="148">
        <v>2008</v>
      </c>
      <c r="N6" s="148" t="s">
        <v>671</v>
      </c>
      <c r="O6" s="148" t="s">
        <v>672</v>
      </c>
      <c r="P6" s="148" t="s">
        <v>671</v>
      </c>
      <c r="Q6" s="148" t="s">
        <v>673</v>
      </c>
      <c r="R6" s="148">
        <v>5.4300000000000006</v>
      </c>
      <c r="S6" s="148" t="s">
        <v>649</v>
      </c>
      <c r="T6" s="148"/>
      <c r="U6" s="156">
        <v>5.44</v>
      </c>
      <c r="V6" s="148" t="s">
        <v>856</v>
      </c>
      <c r="W6" s="148" t="s">
        <v>36</v>
      </c>
      <c r="X6" s="148" t="s">
        <v>41</v>
      </c>
      <c r="Y6" s="148"/>
      <c r="Z6" s="148" t="s">
        <v>41</v>
      </c>
      <c r="AA6" s="146"/>
      <c r="AB6" s="146" t="s">
        <v>2304</v>
      </c>
      <c r="AC6" s="163">
        <v>0.14880952380952384</v>
      </c>
      <c r="AD6" s="165" t="s">
        <v>2584</v>
      </c>
      <c r="AE6" s="146"/>
      <c r="AF6" s="146" t="s">
        <v>2810</v>
      </c>
      <c r="AG6" s="146">
        <v>2</v>
      </c>
      <c r="AH6" s="152">
        <v>40865</v>
      </c>
      <c r="AI6" s="146"/>
      <c r="AJ6" s="146" t="s">
        <v>2580</v>
      </c>
      <c r="AK6" s="146"/>
      <c r="AL6" s="146" t="s">
        <v>2581</v>
      </c>
      <c r="AM6" s="160">
        <f t="shared" si="0"/>
        <v>0.80952380952380976</v>
      </c>
    </row>
    <row r="7" spans="1:39" ht="165.75" hidden="1">
      <c r="A7" s="146" t="s">
        <v>905</v>
      </c>
      <c r="B7" s="153" t="s">
        <v>665</v>
      </c>
      <c r="C7" s="148" t="s">
        <v>643</v>
      </c>
      <c r="D7" s="148" t="s">
        <v>666</v>
      </c>
      <c r="E7" s="148" t="s">
        <v>645</v>
      </c>
      <c r="F7" s="148" t="s">
        <v>667</v>
      </c>
      <c r="G7" s="148">
        <v>1074711</v>
      </c>
      <c r="H7" s="148" t="s">
        <v>668</v>
      </c>
      <c r="I7" s="148" t="s">
        <v>648</v>
      </c>
      <c r="J7" s="148" t="s">
        <v>669</v>
      </c>
      <c r="K7" s="148" t="s">
        <v>670</v>
      </c>
      <c r="L7" s="148" t="s">
        <v>32</v>
      </c>
      <c r="M7" s="148">
        <v>2008</v>
      </c>
      <c r="N7" s="148" t="s">
        <v>671</v>
      </c>
      <c r="O7" s="148" t="s">
        <v>672</v>
      </c>
      <c r="P7" s="148" t="s">
        <v>671</v>
      </c>
      <c r="Q7" s="148" t="s">
        <v>673</v>
      </c>
      <c r="R7" s="148">
        <v>5.4300000000000006</v>
      </c>
      <c r="S7" s="148" t="s">
        <v>649</v>
      </c>
      <c r="T7" s="148"/>
      <c r="U7" s="156">
        <v>5.44</v>
      </c>
      <c r="V7" s="148" t="s">
        <v>856</v>
      </c>
      <c r="W7" s="148" t="s">
        <v>36</v>
      </c>
      <c r="X7" s="148" t="s">
        <v>41</v>
      </c>
      <c r="Y7" s="148"/>
      <c r="Z7" s="148" t="s">
        <v>41</v>
      </c>
      <c r="AA7" s="146"/>
      <c r="AB7" s="146" t="s">
        <v>2304</v>
      </c>
      <c r="AC7" s="163">
        <v>0.28273809523809529</v>
      </c>
      <c r="AD7" s="165" t="s">
        <v>2585</v>
      </c>
      <c r="AE7" s="146"/>
      <c r="AF7" s="146" t="s">
        <v>2810</v>
      </c>
      <c r="AG7" s="146">
        <v>2</v>
      </c>
      <c r="AH7" s="152">
        <v>40865</v>
      </c>
      <c r="AI7" s="146"/>
      <c r="AJ7" s="146" t="s">
        <v>2580</v>
      </c>
      <c r="AK7" s="146"/>
      <c r="AL7" s="146" t="s">
        <v>2581</v>
      </c>
      <c r="AM7" s="160">
        <f t="shared" si="0"/>
        <v>1.5380952380952384</v>
      </c>
    </row>
    <row r="8" spans="1:39" ht="165.75" hidden="1">
      <c r="A8" s="146" t="s">
        <v>905</v>
      </c>
      <c r="B8" s="153" t="s">
        <v>665</v>
      </c>
      <c r="C8" s="148" t="s">
        <v>643</v>
      </c>
      <c r="D8" s="148" t="s">
        <v>666</v>
      </c>
      <c r="E8" s="148" t="s">
        <v>645</v>
      </c>
      <c r="F8" s="148" t="s">
        <v>667</v>
      </c>
      <c r="G8" s="148">
        <v>1074711</v>
      </c>
      <c r="H8" s="148" t="s">
        <v>668</v>
      </c>
      <c r="I8" s="148" t="s">
        <v>648</v>
      </c>
      <c r="J8" s="148" t="s">
        <v>669</v>
      </c>
      <c r="K8" s="148" t="s">
        <v>670</v>
      </c>
      <c r="L8" s="148" t="s">
        <v>32</v>
      </c>
      <c r="M8" s="148">
        <v>2008</v>
      </c>
      <c r="N8" s="148" t="s">
        <v>671</v>
      </c>
      <c r="O8" s="148" t="s">
        <v>672</v>
      </c>
      <c r="P8" s="148" t="s">
        <v>671</v>
      </c>
      <c r="Q8" s="148" t="s">
        <v>673</v>
      </c>
      <c r="R8" s="148">
        <v>5.4300000000000006</v>
      </c>
      <c r="S8" s="148" t="s">
        <v>649</v>
      </c>
      <c r="T8" s="148"/>
      <c r="U8" s="156">
        <v>5.44</v>
      </c>
      <c r="V8" s="148" t="s">
        <v>856</v>
      </c>
      <c r="W8" s="148" t="s">
        <v>36</v>
      </c>
      <c r="X8" s="148" t="s">
        <v>41</v>
      </c>
      <c r="Y8" s="148"/>
      <c r="Z8" s="148" t="s">
        <v>41</v>
      </c>
      <c r="AA8" s="146"/>
      <c r="AB8" s="146" t="s">
        <v>2304</v>
      </c>
      <c r="AC8" s="163">
        <v>0.13690476190476195</v>
      </c>
      <c r="AD8" s="165" t="s">
        <v>2586</v>
      </c>
      <c r="AE8" s="146"/>
      <c r="AF8" s="146" t="s">
        <v>2810</v>
      </c>
      <c r="AG8" s="146">
        <v>2</v>
      </c>
      <c r="AH8" s="152">
        <v>40865</v>
      </c>
      <c r="AI8" s="146"/>
      <c r="AJ8" s="146" t="s">
        <v>2580</v>
      </c>
      <c r="AK8" s="146"/>
      <c r="AL8" s="146" t="s">
        <v>2581</v>
      </c>
      <c r="AM8" s="160">
        <f t="shared" si="0"/>
        <v>0.74476190476190507</v>
      </c>
    </row>
    <row r="9" spans="1:39" ht="165.75" hidden="1">
      <c r="A9" s="146" t="s">
        <v>905</v>
      </c>
      <c r="B9" s="153" t="s">
        <v>665</v>
      </c>
      <c r="C9" s="148" t="s">
        <v>643</v>
      </c>
      <c r="D9" s="148" t="s">
        <v>666</v>
      </c>
      <c r="E9" s="148" t="s">
        <v>645</v>
      </c>
      <c r="F9" s="148" t="s">
        <v>667</v>
      </c>
      <c r="G9" s="148">
        <v>1074711</v>
      </c>
      <c r="H9" s="148" t="s">
        <v>668</v>
      </c>
      <c r="I9" s="148" t="s">
        <v>648</v>
      </c>
      <c r="J9" s="148" t="s">
        <v>669</v>
      </c>
      <c r="K9" s="148" t="s">
        <v>670</v>
      </c>
      <c r="L9" s="148" t="s">
        <v>32</v>
      </c>
      <c r="M9" s="148">
        <v>2008</v>
      </c>
      <c r="N9" s="148" t="s">
        <v>671</v>
      </c>
      <c r="O9" s="148" t="s">
        <v>672</v>
      </c>
      <c r="P9" s="148" t="s">
        <v>671</v>
      </c>
      <c r="Q9" s="148" t="s">
        <v>673</v>
      </c>
      <c r="R9" s="148">
        <v>5.4300000000000006</v>
      </c>
      <c r="S9" s="148" t="s">
        <v>649</v>
      </c>
      <c r="T9" s="148"/>
      <c r="U9" s="156">
        <v>5.44</v>
      </c>
      <c r="V9" s="148" t="s">
        <v>856</v>
      </c>
      <c r="W9" s="148" t="s">
        <v>36</v>
      </c>
      <c r="X9" s="148" t="s">
        <v>41</v>
      </c>
      <c r="Y9" s="148"/>
      <c r="Z9" s="148" t="s">
        <v>41</v>
      </c>
      <c r="AA9" s="146"/>
      <c r="AB9" s="146" t="s">
        <v>2304</v>
      </c>
      <c r="AC9" s="163">
        <v>1.4880952380952384E-2</v>
      </c>
      <c r="AD9" s="165" t="s">
        <v>2587</v>
      </c>
      <c r="AE9" s="146"/>
      <c r="AF9" s="146" t="s">
        <v>2810</v>
      </c>
      <c r="AG9" s="146">
        <v>2</v>
      </c>
      <c r="AH9" s="152">
        <v>40865</v>
      </c>
      <c r="AI9" s="146"/>
      <c r="AJ9" s="146" t="s">
        <v>2580</v>
      </c>
      <c r="AK9" s="146"/>
      <c r="AL9" s="146" t="s">
        <v>2581</v>
      </c>
      <c r="AM9" s="160">
        <f t="shared" si="0"/>
        <v>8.095238095238097E-2</v>
      </c>
    </row>
    <row r="10" spans="1:39" ht="165.75" hidden="1">
      <c r="A10" s="145" t="s">
        <v>905</v>
      </c>
      <c r="B10" s="153" t="s">
        <v>665</v>
      </c>
      <c r="C10" s="148" t="s">
        <v>643</v>
      </c>
      <c r="D10" s="148" t="s">
        <v>666</v>
      </c>
      <c r="E10" s="148" t="s">
        <v>645</v>
      </c>
      <c r="F10" s="148" t="s">
        <v>667</v>
      </c>
      <c r="G10" s="148">
        <v>1074711</v>
      </c>
      <c r="H10" s="148" t="s">
        <v>668</v>
      </c>
      <c r="I10" s="148" t="s">
        <v>648</v>
      </c>
      <c r="J10" s="148" t="s">
        <v>669</v>
      </c>
      <c r="K10" s="148" t="s">
        <v>670</v>
      </c>
      <c r="L10" s="148" t="s">
        <v>32</v>
      </c>
      <c r="M10" s="148">
        <v>2008</v>
      </c>
      <c r="N10" s="148" t="s">
        <v>671</v>
      </c>
      <c r="O10" s="148" t="s">
        <v>672</v>
      </c>
      <c r="P10" s="148" t="s">
        <v>671</v>
      </c>
      <c r="Q10" s="148" t="s">
        <v>673</v>
      </c>
      <c r="R10" s="148">
        <v>5.4300000000000006</v>
      </c>
      <c r="S10" s="148" t="s">
        <v>649</v>
      </c>
      <c r="T10" s="148"/>
      <c r="U10" s="156">
        <v>5.44</v>
      </c>
      <c r="V10" s="148" t="s">
        <v>856</v>
      </c>
      <c r="W10" s="148" t="s">
        <v>36</v>
      </c>
      <c r="X10" s="148" t="s">
        <v>41</v>
      </c>
      <c r="Y10" s="148"/>
      <c r="Z10" s="148" t="s">
        <v>41</v>
      </c>
      <c r="AA10" s="145"/>
      <c r="AB10" s="145" t="s">
        <v>2304</v>
      </c>
      <c r="AC10" s="163">
        <v>8.9285714285714302E-2</v>
      </c>
      <c r="AD10" s="165" t="s">
        <v>2588</v>
      </c>
      <c r="AE10" s="145"/>
      <c r="AF10" s="146" t="s">
        <v>2810</v>
      </c>
      <c r="AG10" s="146">
        <v>2</v>
      </c>
      <c r="AH10" s="152">
        <v>40865</v>
      </c>
      <c r="AI10" s="146"/>
      <c r="AJ10" s="146" t="s">
        <v>2580</v>
      </c>
      <c r="AK10" s="146"/>
      <c r="AL10" s="146" t="s">
        <v>2581</v>
      </c>
      <c r="AM10" s="160">
        <f t="shared" si="0"/>
        <v>0.48571428571428582</v>
      </c>
    </row>
    <row r="11" spans="1:39" ht="51" hidden="1">
      <c r="A11" s="145" t="s">
        <v>878</v>
      </c>
      <c r="B11" s="148">
        <v>46081</v>
      </c>
      <c r="C11" s="148" t="s">
        <v>151</v>
      </c>
      <c r="D11" s="148" t="s">
        <v>406</v>
      </c>
      <c r="E11" s="148" t="s">
        <v>41</v>
      </c>
      <c r="F11" s="148" t="s">
        <v>41</v>
      </c>
      <c r="G11" s="148">
        <v>2911111</v>
      </c>
      <c r="H11" s="148" t="s">
        <v>674</v>
      </c>
      <c r="I11" s="148" t="s">
        <v>648</v>
      </c>
      <c r="J11" s="148" t="s">
        <v>675</v>
      </c>
      <c r="K11" s="148" t="s">
        <v>50</v>
      </c>
      <c r="L11" s="148" t="s">
        <v>32</v>
      </c>
      <c r="M11" s="148">
        <v>2008</v>
      </c>
      <c r="N11" s="148" t="s">
        <v>676</v>
      </c>
      <c r="O11" s="148" t="s">
        <v>677</v>
      </c>
      <c r="P11" s="148" t="s">
        <v>678</v>
      </c>
      <c r="Q11" s="148" t="s">
        <v>679</v>
      </c>
      <c r="R11" s="148" t="s">
        <v>466</v>
      </c>
      <c r="S11" s="148" t="s">
        <v>649</v>
      </c>
      <c r="T11" s="148"/>
      <c r="U11" s="156">
        <v>39.9</v>
      </c>
      <c r="V11" s="148" t="s">
        <v>41</v>
      </c>
      <c r="W11" s="148" t="s">
        <v>36</v>
      </c>
      <c r="X11" s="148" t="s">
        <v>41</v>
      </c>
      <c r="Y11" s="148"/>
      <c r="Z11" s="148" t="s">
        <v>41</v>
      </c>
      <c r="AA11" s="145"/>
      <c r="AB11" s="145" t="s">
        <v>2304</v>
      </c>
      <c r="AC11" s="163">
        <v>1</v>
      </c>
      <c r="AD11" s="165">
        <v>12157314</v>
      </c>
      <c r="AE11" s="145"/>
      <c r="AF11" s="146" t="s">
        <v>2589</v>
      </c>
      <c r="AG11" s="146">
        <v>2</v>
      </c>
      <c r="AH11" s="152">
        <v>40865</v>
      </c>
      <c r="AI11" s="146"/>
      <c r="AJ11" s="146" t="s">
        <v>2580</v>
      </c>
      <c r="AK11" s="146"/>
      <c r="AL11" s="146" t="s">
        <v>2581</v>
      </c>
      <c r="AM11" s="160">
        <f t="shared" si="0"/>
        <v>39.9</v>
      </c>
    </row>
    <row r="12" spans="1:39" ht="267.75" hidden="1">
      <c r="A12" s="145" t="s">
        <v>891</v>
      </c>
      <c r="B12" s="148">
        <v>32021</v>
      </c>
      <c r="C12" s="148" t="s">
        <v>352</v>
      </c>
      <c r="D12" s="148" t="s">
        <v>680</v>
      </c>
      <c r="E12" s="148" t="s">
        <v>354</v>
      </c>
      <c r="F12" s="148" t="s">
        <v>681</v>
      </c>
      <c r="G12" s="148">
        <v>6016111</v>
      </c>
      <c r="H12" s="148" t="s">
        <v>682</v>
      </c>
      <c r="I12" s="148" t="s">
        <v>648</v>
      </c>
      <c r="J12" s="148" t="s">
        <v>683</v>
      </c>
      <c r="K12" s="148" t="s">
        <v>50</v>
      </c>
      <c r="L12" s="148" t="s">
        <v>32</v>
      </c>
      <c r="M12" s="148">
        <v>2008</v>
      </c>
      <c r="N12" s="148" t="s">
        <v>684</v>
      </c>
      <c r="O12" s="258" t="s">
        <v>685</v>
      </c>
      <c r="P12" s="148" t="s">
        <v>686</v>
      </c>
      <c r="Q12" s="258" t="s">
        <v>687</v>
      </c>
      <c r="R12" s="148" t="s">
        <v>466</v>
      </c>
      <c r="S12" s="148" t="s">
        <v>649</v>
      </c>
      <c r="T12" s="156">
        <v>0.2838</v>
      </c>
      <c r="U12" s="148"/>
      <c r="V12" s="148" t="s">
        <v>688</v>
      </c>
      <c r="W12" s="148" t="s">
        <v>689</v>
      </c>
      <c r="X12" s="148" t="s">
        <v>2302</v>
      </c>
      <c r="Y12" s="148" t="s">
        <v>2494</v>
      </c>
      <c r="Z12" s="148" t="s">
        <v>911</v>
      </c>
      <c r="AA12" s="148" t="s">
        <v>2302</v>
      </c>
      <c r="AB12" s="148" t="s">
        <v>2573</v>
      </c>
      <c r="AC12" s="163"/>
      <c r="AD12" s="165"/>
      <c r="AE12" s="145"/>
      <c r="AF12" s="145"/>
      <c r="AG12" s="145">
        <v>9</v>
      </c>
      <c r="AH12" s="152">
        <v>40853</v>
      </c>
      <c r="AI12" s="145"/>
      <c r="AJ12" s="157" t="s">
        <v>2755</v>
      </c>
      <c r="AK12" s="157" t="s">
        <v>2581</v>
      </c>
      <c r="AL12" s="145"/>
      <c r="AM12" s="145"/>
    </row>
    <row r="13" spans="1:39" ht="51" hidden="1">
      <c r="A13" s="145" t="s">
        <v>875</v>
      </c>
      <c r="B13" s="153" t="s">
        <v>690</v>
      </c>
      <c r="C13" s="148" t="s">
        <v>103</v>
      </c>
      <c r="D13" s="148" t="s">
        <v>691</v>
      </c>
      <c r="E13" s="148" t="s">
        <v>105</v>
      </c>
      <c r="F13" s="148">
        <v>13151146</v>
      </c>
      <c r="G13" s="148">
        <v>6530511</v>
      </c>
      <c r="H13" s="148" t="s">
        <v>692</v>
      </c>
      <c r="I13" s="148" t="s">
        <v>648</v>
      </c>
      <c r="J13" s="148" t="s">
        <v>693</v>
      </c>
      <c r="K13" s="148" t="s">
        <v>693</v>
      </c>
      <c r="L13" s="148" t="s">
        <v>32</v>
      </c>
      <c r="M13" s="148">
        <v>2008</v>
      </c>
      <c r="N13" s="148" t="s">
        <v>694</v>
      </c>
      <c r="O13" s="258"/>
      <c r="P13" s="148" t="s">
        <v>695</v>
      </c>
      <c r="Q13" s="258"/>
      <c r="R13" s="148" t="s">
        <v>466</v>
      </c>
      <c r="S13" s="148" t="s">
        <v>649</v>
      </c>
      <c r="T13" s="148"/>
      <c r="U13" s="156">
        <v>0</v>
      </c>
      <c r="V13" s="148" t="s">
        <v>854</v>
      </c>
      <c r="W13" s="148" t="s">
        <v>855</v>
      </c>
      <c r="X13" s="148" t="s">
        <v>41</v>
      </c>
      <c r="Y13" s="148"/>
      <c r="Z13" s="148" t="s">
        <v>41</v>
      </c>
      <c r="AA13" s="145"/>
      <c r="AB13" s="147" t="s">
        <v>2360</v>
      </c>
      <c r="AC13" s="163"/>
      <c r="AD13" s="165"/>
      <c r="AE13" s="145"/>
      <c r="AF13" s="145"/>
      <c r="AG13" s="145">
        <v>2</v>
      </c>
      <c r="AH13" s="152">
        <v>40853</v>
      </c>
      <c r="AI13" s="145"/>
      <c r="AJ13" s="157" t="s">
        <v>2580</v>
      </c>
      <c r="AK13" s="157" t="s">
        <v>2581</v>
      </c>
      <c r="AL13" s="145"/>
      <c r="AM13" s="145"/>
    </row>
    <row r="14" spans="1:39" ht="140.25" hidden="1">
      <c r="A14" s="145" t="s">
        <v>891</v>
      </c>
      <c r="B14" s="148">
        <v>32007</v>
      </c>
      <c r="C14" s="148" t="s">
        <v>352</v>
      </c>
      <c r="D14" s="148" t="s">
        <v>696</v>
      </c>
      <c r="E14" s="148" t="s">
        <v>354</v>
      </c>
      <c r="F14" s="148" t="s">
        <v>697</v>
      </c>
      <c r="G14" s="148">
        <v>6692211</v>
      </c>
      <c r="H14" s="148" t="s">
        <v>698</v>
      </c>
      <c r="I14" s="148" t="s">
        <v>648</v>
      </c>
      <c r="J14" s="148" t="s">
        <v>699</v>
      </c>
      <c r="K14" s="148" t="s">
        <v>50</v>
      </c>
      <c r="L14" s="148" t="s">
        <v>32</v>
      </c>
      <c r="M14" s="148">
        <v>2008</v>
      </c>
      <c r="N14" s="148" t="s">
        <v>700</v>
      </c>
      <c r="O14" s="148" t="s">
        <v>701</v>
      </c>
      <c r="P14" s="148" t="s">
        <v>702</v>
      </c>
      <c r="Q14" s="148" t="s">
        <v>702</v>
      </c>
      <c r="R14" s="148">
        <v>0.2</v>
      </c>
      <c r="S14" s="148" t="s">
        <v>649</v>
      </c>
      <c r="T14" s="156">
        <v>41.341999999999999</v>
      </c>
      <c r="U14" s="156">
        <v>39.520000000000003</v>
      </c>
      <c r="V14" s="148" t="s">
        <v>41</v>
      </c>
      <c r="W14" s="148" t="s">
        <v>689</v>
      </c>
      <c r="X14" s="148" t="s">
        <v>41</v>
      </c>
      <c r="Y14" s="148"/>
      <c r="Z14" s="148" t="s">
        <v>912</v>
      </c>
      <c r="AA14" s="145"/>
      <c r="AB14" s="148" t="s">
        <v>2573</v>
      </c>
      <c r="AC14" s="163"/>
      <c r="AD14" s="165"/>
      <c r="AE14" s="145"/>
      <c r="AF14" s="145"/>
      <c r="AG14" s="157">
        <v>9</v>
      </c>
      <c r="AH14" s="152">
        <v>40853</v>
      </c>
      <c r="AI14" s="157"/>
      <c r="AJ14" s="157" t="s">
        <v>2756</v>
      </c>
      <c r="AK14" s="157" t="s">
        <v>2581</v>
      </c>
      <c r="AL14" s="145"/>
      <c r="AM14" s="145"/>
    </row>
    <row r="15" spans="1:39" ht="140.25" hidden="1">
      <c r="A15" s="145" t="s">
        <v>891</v>
      </c>
      <c r="B15" s="148">
        <v>32007</v>
      </c>
      <c r="C15" s="148" t="s">
        <v>352</v>
      </c>
      <c r="D15" s="148" t="s">
        <v>696</v>
      </c>
      <c r="E15" s="148" t="s">
        <v>354</v>
      </c>
      <c r="F15" s="148" t="s">
        <v>703</v>
      </c>
      <c r="G15" s="148">
        <v>6692311</v>
      </c>
      <c r="H15" s="148" t="s">
        <v>704</v>
      </c>
      <c r="I15" s="148" t="s">
        <v>648</v>
      </c>
      <c r="J15" s="148" t="s">
        <v>705</v>
      </c>
      <c r="K15" s="148" t="s">
        <v>50</v>
      </c>
      <c r="L15" s="148" t="s">
        <v>32</v>
      </c>
      <c r="M15" s="148">
        <v>2008</v>
      </c>
      <c r="N15" s="148" t="s">
        <v>706</v>
      </c>
      <c r="O15" s="148" t="s">
        <v>707</v>
      </c>
      <c r="P15" s="148" t="s">
        <v>708</v>
      </c>
      <c r="Q15" s="148" t="s">
        <v>708</v>
      </c>
      <c r="R15" s="148">
        <v>460</v>
      </c>
      <c r="S15" s="148" t="s">
        <v>649</v>
      </c>
      <c r="T15" s="156">
        <v>219.97229999999999</v>
      </c>
      <c r="U15" s="156">
        <v>217.9</v>
      </c>
      <c r="V15" s="148" t="s">
        <v>41</v>
      </c>
      <c r="W15" s="148" t="s">
        <v>689</v>
      </c>
      <c r="X15" s="148" t="s">
        <v>41</v>
      </c>
      <c r="Y15" s="148"/>
      <c r="Z15" s="148" t="s">
        <v>912</v>
      </c>
      <c r="AA15" s="145"/>
      <c r="AB15" s="148" t="s">
        <v>2573</v>
      </c>
      <c r="AC15" s="163"/>
      <c r="AD15" s="165"/>
      <c r="AE15" s="145"/>
      <c r="AF15" s="145"/>
      <c r="AG15" s="157">
        <v>9</v>
      </c>
      <c r="AH15" s="152">
        <v>40853</v>
      </c>
      <c r="AI15" s="157"/>
      <c r="AJ15" s="157" t="s">
        <v>2756</v>
      </c>
      <c r="AK15" s="157" t="s">
        <v>2581</v>
      </c>
      <c r="AL15" s="145"/>
      <c r="AM15" s="145"/>
    </row>
    <row r="16" spans="1:39" ht="204" hidden="1">
      <c r="A16" s="145" t="s">
        <v>891</v>
      </c>
      <c r="B16" s="148">
        <v>32011</v>
      </c>
      <c r="C16" s="148" t="s">
        <v>352</v>
      </c>
      <c r="D16" s="148" t="s">
        <v>709</v>
      </c>
      <c r="E16" s="148" t="s">
        <v>354</v>
      </c>
      <c r="F16" s="148" t="s">
        <v>710</v>
      </c>
      <c r="G16" s="148">
        <v>6846111</v>
      </c>
      <c r="H16" s="148" t="s">
        <v>711</v>
      </c>
      <c r="I16" s="148" t="s">
        <v>648</v>
      </c>
      <c r="J16" s="148" t="s">
        <v>712</v>
      </c>
      <c r="K16" s="148" t="s">
        <v>713</v>
      </c>
      <c r="L16" s="148" t="s">
        <v>32</v>
      </c>
      <c r="M16" s="148">
        <v>2008</v>
      </c>
      <c r="N16" s="148" t="s">
        <v>714</v>
      </c>
      <c r="O16" s="145" t="s">
        <v>715</v>
      </c>
      <c r="P16" s="148" t="s">
        <v>716</v>
      </c>
      <c r="Q16" s="148" t="s">
        <v>716</v>
      </c>
      <c r="R16" s="148">
        <v>36</v>
      </c>
      <c r="S16" s="148" t="s">
        <v>649</v>
      </c>
      <c r="T16" s="156">
        <v>1.3883000000000001</v>
      </c>
      <c r="U16" s="156">
        <v>44.8</v>
      </c>
      <c r="V16" s="148" t="s">
        <v>717</v>
      </c>
      <c r="W16" s="148" t="s">
        <v>36</v>
      </c>
      <c r="X16" s="148" t="s">
        <v>2285</v>
      </c>
      <c r="Y16" s="148" t="s">
        <v>2526</v>
      </c>
      <c r="Z16" s="148" t="s">
        <v>41</v>
      </c>
      <c r="AA16" s="145"/>
      <c r="AB16" s="148" t="s">
        <v>2573</v>
      </c>
      <c r="AC16" s="163"/>
      <c r="AD16" s="165"/>
      <c r="AE16" s="145"/>
      <c r="AF16" s="145"/>
      <c r="AG16" s="157">
        <v>9</v>
      </c>
      <c r="AH16" s="152">
        <v>40853</v>
      </c>
      <c r="AI16" s="157"/>
      <c r="AJ16" s="157" t="s">
        <v>2756</v>
      </c>
      <c r="AK16" s="157" t="s">
        <v>2581</v>
      </c>
      <c r="AL16" s="145"/>
      <c r="AM16" s="145"/>
    </row>
    <row r="17" spans="1:39" ht="140.25" hidden="1">
      <c r="A17" s="145" t="s">
        <v>891</v>
      </c>
      <c r="B17" s="148">
        <v>32013</v>
      </c>
      <c r="C17" s="148" t="s">
        <v>352</v>
      </c>
      <c r="D17" s="148" t="s">
        <v>718</v>
      </c>
      <c r="E17" s="148" t="s">
        <v>354</v>
      </c>
      <c r="F17" s="148" t="s">
        <v>719</v>
      </c>
      <c r="G17" s="148">
        <v>6847611</v>
      </c>
      <c r="H17" s="148" t="s">
        <v>720</v>
      </c>
      <c r="I17" s="148" t="s">
        <v>648</v>
      </c>
      <c r="J17" s="148" t="s">
        <v>721</v>
      </c>
      <c r="K17" s="148" t="s">
        <v>50</v>
      </c>
      <c r="L17" s="148" t="s">
        <v>32</v>
      </c>
      <c r="M17" s="148">
        <v>2008</v>
      </c>
      <c r="N17" s="148" t="s">
        <v>722</v>
      </c>
      <c r="O17" s="258" t="s">
        <v>723</v>
      </c>
      <c r="P17" s="148" t="s">
        <v>724</v>
      </c>
      <c r="Q17" s="148" t="s">
        <v>724</v>
      </c>
      <c r="R17" s="148" t="s">
        <v>466</v>
      </c>
      <c r="S17" s="148" t="s">
        <v>649</v>
      </c>
      <c r="T17" s="156">
        <v>4.9462000000000002</v>
      </c>
      <c r="U17" s="148"/>
      <c r="V17" s="148" t="s">
        <v>41</v>
      </c>
      <c r="W17" s="148" t="s">
        <v>689</v>
      </c>
      <c r="X17" s="148" t="s">
        <v>41</v>
      </c>
      <c r="Y17" s="148"/>
      <c r="Z17" s="148" t="s">
        <v>912</v>
      </c>
      <c r="AA17" s="145"/>
      <c r="AB17" s="148" t="s">
        <v>2573</v>
      </c>
      <c r="AC17" s="163"/>
      <c r="AD17" s="165"/>
      <c r="AE17" s="145"/>
      <c r="AF17" s="145"/>
      <c r="AG17" s="157">
        <v>9</v>
      </c>
      <c r="AH17" s="152">
        <v>40853</v>
      </c>
      <c r="AI17" s="157"/>
      <c r="AJ17" s="157" t="s">
        <v>2756</v>
      </c>
      <c r="AK17" s="157" t="s">
        <v>2581</v>
      </c>
      <c r="AL17" s="145"/>
      <c r="AM17" s="145"/>
    </row>
    <row r="18" spans="1:39" ht="140.25" hidden="1">
      <c r="A18" s="145" t="s">
        <v>891</v>
      </c>
      <c r="B18" s="148">
        <v>32023</v>
      </c>
      <c r="C18" s="148" t="s">
        <v>352</v>
      </c>
      <c r="D18" s="148" t="s">
        <v>725</v>
      </c>
      <c r="E18" s="148" t="s">
        <v>354</v>
      </c>
      <c r="F18" s="148" t="s">
        <v>726</v>
      </c>
      <c r="G18" s="148">
        <v>7199011</v>
      </c>
      <c r="H18" s="148" t="s">
        <v>727</v>
      </c>
      <c r="I18" s="148" t="s">
        <v>648</v>
      </c>
      <c r="J18" s="148" t="s">
        <v>728</v>
      </c>
      <c r="K18" s="148" t="s">
        <v>50</v>
      </c>
      <c r="L18" s="148" t="s">
        <v>32</v>
      </c>
      <c r="M18" s="148">
        <v>2008</v>
      </c>
      <c r="N18" s="148" t="s">
        <v>729</v>
      </c>
      <c r="O18" s="258"/>
      <c r="P18" s="148" t="s">
        <v>730</v>
      </c>
      <c r="Q18" s="148" t="s">
        <v>730</v>
      </c>
      <c r="R18" s="148">
        <v>60</v>
      </c>
      <c r="S18" s="148" t="s">
        <v>649</v>
      </c>
      <c r="T18" s="156">
        <v>8.3172999999999995</v>
      </c>
      <c r="U18" s="156">
        <v>5.7</v>
      </c>
      <c r="V18" s="148" t="s">
        <v>41</v>
      </c>
      <c r="W18" s="148" t="s">
        <v>689</v>
      </c>
      <c r="X18" s="148" t="s">
        <v>41</v>
      </c>
      <c r="Y18" s="148"/>
      <c r="Z18" s="148" t="s">
        <v>912</v>
      </c>
      <c r="AA18" s="145"/>
      <c r="AB18" s="148" t="s">
        <v>2573</v>
      </c>
      <c r="AC18" s="163"/>
      <c r="AD18" s="165"/>
      <c r="AE18" s="145"/>
      <c r="AF18" s="145"/>
      <c r="AG18" s="157">
        <v>9</v>
      </c>
      <c r="AH18" s="152">
        <v>40853</v>
      </c>
      <c r="AI18" s="157"/>
      <c r="AJ18" s="157" t="s">
        <v>2756</v>
      </c>
      <c r="AK18" s="157" t="s">
        <v>2581</v>
      </c>
      <c r="AL18" s="145"/>
      <c r="AM18" s="145"/>
    </row>
    <row r="19" spans="1:39" ht="102" hidden="1">
      <c r="A19" s="145" t="s">
        <v>906</v>
      </c>
      <c r="B19" s="148">
        <v>53019</v>
      </c>
      <c r="C19" s="148" t="s">
        <v>136</v>
      </c>
      <c r="D19" s="148" t="s">
        <v>731</v>
      </c>
      <c r="E19" s="148" t="s">
        <v>41</v>
      </c>
      <c r="F19" s="148" t="s">
        <v>41</v>
      </c>
      <c r="G19" s="148">
        <v>7215411</v>
      </c>
      <c r="H19" s="148" t="s">
        <v>732</v>
      </c>
      <c r="I19" s="148" t="s">
        <v>648</v>
      </c>
      <c r="J19" s="148" t="s">
        <v>733</v>
      </c>
      <c r="K19" s="148" t="s">
        <v>50</v>
      </c>
      <c r="L19" s="148" t="s">
        <v>32</v>
      </c>
      <c r="M19" s="148">
        <v>2008</v>
      </c>
      <c r="N19" s="148" t="s">
        <v>734</v>
      </c>
      <c r="O19" s="145" t="s">
        <v>735</v>
      </c>
      <c r="P19" s="148" t="s">
        <v>736</v>
      </c>
      <c r="Q19" s="148" t="s">
        <v>736</v>
      </c>
      <c r="R19" s="148" t="s">
        <v>466</v>
      </c>
      <c r="S19" s="148" t="s">
        <v>649</v>
      </c>
      <c r="T19" s="148"/>
      <c r="U19" s="148"/>
      <c r="V19" s="148" t="s">
        <v>737</v>
      </c>
      <c r="W19" s="148" t="s">
        <v>738</v>
      </c>
      <c r="X19" s="148" t="s">
        <v>41</v>
      </c>
      <c r="Y19" s="148" t="s">
        <v>2578</v>
      </c>
      <c r="Z19" s="148" t="s">
        <v>41</v>
      </c>
      <c r="AA19" s="145"/>
      <c r="AB19" s="148" t="s">
        <v>2360</v>
      </c>
      <c r="AC19" s="163"/>
      <c r="AD19" s="165"/>
      <c r="AE19" s="145"/>
      <c r="AF19" s="145"/>
      <c r="AG19" s="145">
        <v>2</v>
      </c>
      <c r="AH19" s="152">
        <v>40853</v>
      </c>
      <c r="AI19" s="145"/>
      <c r="AJ19" s="157" t="s">
        <v>2580</v>
      </c>
      <c r="AK19" s="157" t="s">
        <v>2581</v>
      </c>
      <c r="AL19" s="145"/>
      <c r="AM19" s="145"/>
    </row>
    <row r="20" spans="1:39" ht="140.25" hidden="1">
      <c r="A20" s="145" t="s">
        <v>891</v>
      </c>
      <c r="B20" s="148">
        <v>32033</v>
      </c>
      <c r="C20" s="148" t="s">
        <v>352</v>
      </c>
      <c r="D20" s="148" t="s">
        <v>739</v>
      </c>
      <c r="E20" s="148" t="s">
        <v>354</v>
      </c>
      <c r="F20" s="148" t="s">
        <v>740</v>
      </c>
      <c r="G20" s="148">
        <v>7237711</v>
      </c>
      <c r="H20" s="148" t="s">
        <v>741</v>
      </c>
      <c r="I20" s="148" t="s">
        <v>648</v>
      </c>
      <c r="J20" s="148" t="s">
        <v>742</v>
      </c>
      <c r="K20" s="148" t="s">
        <v>50</v>
      </c>
      <c r="L20" s="148" t="s">
        <v>32</v>
      </c>
      <c r="M20" s="148">
        <v>2008</v>
      </c>
      <c r="N20" s="148" t="s">
        <v>743</v>
      </c>
      <c r="O20" s="145"/>
      <c r="P20" s="148" t="s">
        <v>708</v>
      </c>
      <c r="Q20" s="148" t="s">
        <v>708</v>
      </c>
      <c r="R20" s="148">
        <v>280</v>
      </c>
      <c r="S20" s="148" t="s">
        <v>649</v>
      </c>
      <c r="T20" s="156">
        <v>278.322</v>
      </c>
      <c r="U20" s="156">
        <v>303.89999999999998</v>
      </c>
      <c r="V20" s="148" t="s">
        <v>41</v>
      </c>
      <c r="W20" s="148" t="s">
        <v>689</v>
      </c>
      <c r="X20" s="148" t="s">
        <v>41</v>
      </c>
      <c r="Y20" s="148"/>
      <c r="Z20" s="148" t="s">
        <v>912</v>
      </c>
      <c r="AA20" s="145"/>
      <c r="AB20" s="148" t="s">
        <v>2573</v>
      </c>
      <c r="AC20" s="163"/>
      <c r="AD20" s="165"/>
      <c r="AE20" s="145"/>
      <c r="AF20" s="145"/>
      <c r="AG20" s="157">
        <v>9</v>
      </c>
      <c r="AH20" s="152">
        <v>40853</v>
      </c>
      <c r="AI20" s="157"/>
      <c r="AJ20" s="157" t="s">
        <v>2756</v>
      </c>
      <c r="AK20" s="157" t="s">
        <v>2581</v>
      </c>
      <c r="AL20" s="145"/>
      <c r="AM20" s="145"/>
    </row>
    <row r="21" spans="1:39" ht="165.75">
      <c r="A21" s="146" t="s">
        <v>886</v>
      </c>
      <c r="B21" s="148">
        <v>30043</v>
      </c>
      <c r="C21" s="148" t="s">
        <v>256</v>
      </c>
      <c r="D21" s="148" t="s">
        <v>202</v>
      </c>
      <c r="E21" s="148" t="s">
        <v>258</v>
      </c>
      <c r="F21" s="148" t="s">
        <v>744</v>
      </c>
      <c r="G21" s="148">
        <v>7302311</v>
      </c>
      <c r="H21" s="148" t="s">
        <v>745</v>
      </c>
      <c r="I21" s="148" t="s">
        <v>648</v>
      </c>
      <c r="J21" s="148" t="s">
        <v>746</v>
      </c>
      <c r="K21" s="148" t="s">
        <v>747</v>
      </c>
      <c r="L21" s="148" t="s">
        <v>32</v>
      </c>
      <c r="M21" s="148">
        <v>2008</v>
      </c>
      <c r="N21" s="148" t="s">
        <v>748</v>
      </c>
      <c r="O21" s="148" t="s">
        <v>749</v>
      </c>
      <c r="P21" s="148" t="s">
        <v>750</v>
      </c>
      <c r="Q21" s="148" t="s">
        <v>750</v>
      </c>
      <c r="R21" s="148">
        <v>1.7</v>
      </c>
      <c r="S21" s="148" t="s">
        <v>649</v>
      </c>
      <c r="T21" s="148"/>
      <c r="U21" s="156">
        <v>0.1</v>
      </c>
      <c r="V21" s="148" t="s">
        <v>41</v>
      </c>
      <c r="W21" s="148" t="s">
        <v>36</v>
      </c>
      <c r="X21" s="148" t="s">
        <v>41</v>
      </c>
      <c r="Y21" s="148"/>
      <c r="Z21" s="148" t="s">
        <v>41</v>
      </c>
      <c r="AA21" s="146"/>
      <c r="AB21" s="146" t="s">
        <v>2304</v>
      </c>
      <c r="AC21" s="163">
        <v>1</v>
      </c>
      <c r="AD21" s="259">
        <v>21505614</v>
      </c>
      <c r="AE21" s="146"/>
      <c r="AF21" s="146" t="s">
        <v>2810</v>
      </c>
      <c r="AG21" s="146">
        <v>2</v>
      </c>
      <c r="AH21" s="152">
        <v>40865</v>
      </c>
      <c r="AI21" s="146"/>
      <c r="AJ21" s="146" t="s">
        <v>2591</v>
      </c>
      <c r="AK21" s="146"/>
      <c r="AL21" s="146" t="s">
        <v>2581</v>
      </c>
      <c r="AM21" s="160">
        <f t="shared" ref="AM21" si="1">AC21*U21</f>
        <v>0.1</v>
      </c>
    </row>
    <row r="22" spans="1:39" ht="140.25" hidden="1">
      <c r="A22" s="145" t="s">
        <v>891</v>
      </c>
      <c r="B22" s="148">
        <v>32015</v>
      </c>
      <c r="C22" s="148" t="s">
        <v>352</v>
      </c>
      <c r="D22" s="148" t="s">
        <v>751</v>
      </c>
      <c r="E22" s="148" t="s">
        <v>354</v>
      </c>
      <c r="F22" s="148" t="s">
        <v>752</v>
      </c>
      <c r="G22" s="148">
        <v>7303011</v>
      </c>
      <c r="H22" s="148" t="s">
        <v>753</v>
      </c>
      <c r="I22" s="148" t="s">
        <v>648</v>
      </c>
      <c r="J22" s="148" t="s">
        <v>754</v>
      </c>
      <c r="K22" s="148" t="s">
        <v>50</v>
      </c>
      <c r="L22" s="148" t="s">
        <v>32</v>
      </c>
      <c r="M22" s="148">
        <v>2008</v>
      </c>
      <c r="N22" s="148" t="s">
        <v>755</v>
      </c>
      <c r="O22" s="148" t="s">
        <v>756</v>
      </c>
      <c r="P22" s="148" t="s">
        <v>757</v>
      </c>
      <c r="Q22" s="148" t="s">
        <v>757</v>
      </c>
      <c r="R22" s="148">
        <v>851.5</v>
      </c>
      <c r="S22" s="148" t="s">
        <v>649</v>
      </c>
      <c r="T22" s="156">
        <v>75.863799999999998</v>
      </c>
      <c r="U22" s="156">
        <v>92.8</v>
      </c>
      <c r="V22" s="148" t="s">
        <v>41</v>
      </c>
      <c r="W22" s="148" t="s">
        <v>689</v>
      </c>
      <c r="X22" s="148" t="s">
        <v>41</v>
      </c>
      <c r="Y22" s="148"/>
      <c r="Z22" s="148" t="s">
        <v>912</v>
      </c>
      <c r="AA22" s="145"/>
      <c r="AB22" s="148" t="s">
        <v>2573</v>
      </c>
      <c r="AC22" s="163"/>
      <c r="AD22" s="165"/>
      <c r="AE22" s="145"/>
      <c r="AF22" s="145"/>
      <c r="AG22" s="157">
        <v>9</v>
      </c>
      <c r="AH22" s="152">
        <v>40853</v>
      </c>
      <c r="AI22" s="157"/>
      <c r="AJ22" s="157" t="s">
        <v>2756</v>
      </c>
      <c r="AK22" s="157" t="s">
        <v>2581</v>
      </c>
      <c r="AL22" s="145"/>
      <c r="AM22" s="145"/>
    </row>
    <row r="23" spans="1:39" ht="140.25" hidden="1">
      <c r="A23" s="145" t="s">
        <v>891</v>
      </c>
      <c r="B23" s="148">
        <v>32015</v>
      </c>
      <c r="C23" s="148" t="s">
        <v>352</v>
      </c>
      <c r="D23" s="148" t="s">
        <v>751</v>
      </c>
      <c r="E23" s="148" t="s">
        <v>354</v>
      </c>
      <c r="F23" s="148" t="s">
        <v>758</v>
      </c>
      <c r="G23" s="148">
        <v>7303111</v>
      </c>
      <c r="H23" s="148" t="s">
        <v>759</v>
      </c>
      <c r="I23" s="148" t="s">
        <v>648</v>
      </c>
      <c r="J23" s="148" t="s">
        <v>760</v>
      </c>
      <c r="K23" s="148" t="s">
        <v>50</v>
      </c>
      <c r="L23" s="148" t="s">
        <v>32</v>
      </c>
      <c r="M23" s="148">
        <v>2008</v>
      </c>
      <c r="N23" s="148" t="s">
        <v>761</v>
      </c>
      <c r="O23" s="148" t="s">
        <v>762</v>
      </c>
      <c r="P23" s="148" t="s">
        <v>763</v>
      </c>
      <c r="Q23" s="148" t="s">
        <v>763</v>
      </c>
      <c r="R23" s="148" t="s">
        <v>466</v>
      </c>
      <c r="S23" s="148" t="s">
        <v>649</v>
      </c>
      <c r="T23" s="156">
        <v>0.80530000000000002</v>
      </c>
      <c r="U23" s="148"/>
      <c r="V23" s="148" t="s">
        <v>41</v>
      </c>
      <c r="W23" s="148" t="s">
        <v>689</v>
      </c>
      <c r="X23" s="148" t="s">
        <v>41</v>
      </c>
      <c r="Y23" s="148"/>
      <c r="Z23" s="148" t="s">
        <v>912</v>
      </c>
      <c r="AA23" s="145"/>
      <c r="AB23" s="148" t="s">
        <v>2573</v>
      </c>
      <c r="AC23" s="163"/>
      <c r="AD23" s="165"/>
      <c r="AE23" s="145"/>
      <c r="AF23" s="145"/>
      <c r="AG23" s="157">
        <v>9</v>
      </c>
      <c r="AH23" s="152">
        <v>40853</v>
      </c>
      <c r="AI23" s="157"/>
      <c r="AJ23" s="157" t="s">
        <v>2756</v>
      </c>
      <c r="AK23" s="157" t="s">
        <v>2581</v>
      </c>
      <c r="AL23" s="145"/>
      <c r="AM23" s="145"/>
    </row>
    <row r="24" spans="1:39" ht="140.25" hidden="1">
      <c r="A24" s="145" t="s">
        <v>891</v>
      </c>
      <c r="B24" s="148">
        <v>32027</v>
      </c>
      <c r="C24" s="148" t="s">
        <v>352</v>
      </c>
      <c r="D24" s="148" t="s">
        <v>764</v>
      </c>
      <c r="E24" s="148" t="s">
        <v>354</v>
      </c>
      <c r="F24" s="148" t="s">
        <v>765</v>
      </c>
      <c r="G24" s="148">
        <v>8177211</v>
      </c>
      <c r="H24" s="148" t="s">
        <v>766</v>
      </c>
      <c r="I24" s="148" t="s">
        <v>648</v>
      </c>
      <c r="J24" s="148" t="s">
        <v>767</v>
      </c>
      <c r="K24" s="148" t="s">
        <v>50</v>
      </c>
      <c r="L24" s="148" t="s">
        <v>32</v>
      </c>
      <c r="M24" s="148">
        <v>2008</v>
      </c>
      <c r="N24" s="148" t="s">
        <v>768</v>
      </c>
      <c r="O24" s="148" t="s">
        <v>769</v>
      </c>
      <c r="P24" s="148" t="s">
        <v>770</v>
      </c>
      <c r="Q24" s="148" t="s">
        <v>770</v>
      </c>
      <c r="R24" s="148">
        <v>160</v>
      </c>
      <c r="S24" s="148" t="s">
        <v>649</v>
      </c>
      <c r="T24" s="156">
        <v>162.3117</v>
      </c>
      <c r="U24" s="156">
        <v>158.4</v>
      </c>
      <c r="V24" s="148" t="s">
        <v>41</v>
      </c>
      <c r="W24" s="148" t="s">
        <v>689</v>
      </c>
      <c r="X24" s="148" t="s">
        <v>41</v>
      </c>
      <c r="Y24" s="148"/>
      <c r="Z24" s="148" t="s">
        <v>912</v>
      </c>
      <c r="AA24" s="145"/>
      <c r="AB24" s="148" t="s">
        <v>2573</v>
      </c>
      <c r="AC24" s="163"/>
      <c r="AD24" s="165"/>
      <c r="AE24" s="145"/>
      <c r="AF24" s="145"/>
      <c r="AG24" s="157">
        <v>9</v>
      </c>
      <c r="AH24" s="152">
        <v>40853</v>
      </c>
      <c r="AI24" s="157"/>
      <c r="AJ24" s="157" t="s">
        <v>2756</v>
      </c>
      <c r="AK24" s="157" t="s">
        <v>2581</v>
      </c>
      <c r="AL24" s="145"/>
      <c r="AM24" s="145"/>
    </row>
    <row r="25" spans="1:39" ht="140.25" hidden="1">
      <c r="A25" s="145" t="s">
        <v>891</v>
      </c>
      <c r="B25" s="148">
        <v>32011</v>
      </c>
      <c r="C25" s="148" t="s">
        <v>352</v>
      </c>
      <c r="D25" s="148" t="s">
        <v>709</v>
      </c>
      <c r="E25" s="148" t="s">
        <v>354</v>
      </c>
      <c r="F25" s="148" t="s">
        <v>771</v>
      </c>
      <c r="G25" s="148">
        <v>8177811</v>
      </c>
      <c r="H25" s="148" t="s">
        <v>772</v>
      </c>
      <c r="I25" s="148" t="s">
        <v>648</v>
      </c>
      <c r="J25" s="148" t="s">
        <v>773</v>
      </c>
      <c r="K25" s="148" t="s">
        <v>50</v>
      </c>
      <c r="L25" s="148" t="s">
        <v>32</v>
      </c>
      <c r="M25" s="148">
        <v>2008</v>
      </c>
      <c r="N25" s="148" t="s">
        <v>774</v>
      </c>
      <c r="O25" s="148" t="s">
        <v>775</v>
      </c>
      <c r="P25" s="148" t="s">
        <v>708</v>
      </c>
      <c r="Q25" s="148" t="s">
        <v>708</v>
      </c>
      <c r="R25" s="148">
        <v>700</v>
      </c>
      <c r="S25" s="148" t="s">
        <v>649</v>
      </c>
      <c r="T25" s="156">
        <v>166.0557</v>
      </c>
      <c r="U25" s="156">
        <v>1083.7</v>
      </c>
      <c r="V25" s="148" t="s">
        <v>776</v>
      </c>
      <c r="W25" s="148" t="s">
        <v>36</v>
      </c>
      <c r="X25" s="148" t="s">
        <v>2285</v>
      </c>
      <c r="Y25" s="148" t="s">
        <v>2527</v>
      </c>
      <c r="Z25" s="148" t="s">
        <v>41</v>
      </c>
      <c r="AA25" s="145"/>
      <c r="AB25" s="148" t="s">
        <v>2573</v>
      </c>
      <c r="AC25" s="163"/>
      <c r="AD25" s="165"/>
      <c r="AE25" s="145"/>
      <c r="AF25" s="145"/>
      <c r="AG25" s="157">
        <v>9</v>
      </c>
      <c r="AH25" s="152">
        <v>40853</v>
      </c>
      <c r="AI25" s="157"/>
      <c r="AJ25" s="157" t="s">
        <v>2756</v>
      </c>
      <c r="AK25" s="157" t="s">
        <v>2581</v>
      </c>
      <c r="AL25" s="145"/>
      <c r="AM25" s="145"/>
    </row>
    <row r="26" spans="1:39" ht="140.25" hidden="1">
      <c r="A26" s="145" t="s">
        <v>891</v>
      </c>
      <c r="B26" s="148">
        <v>32021</v>
      </c>
      <c r="C26" s="148" t="s">
        <v>352</v>
      </c>
      <c r="D26" s="148" t="s">
        <v>680</v>
      </c>
      <c r="E26" s="148" t="s">
        <v>354</v>
      </c>
      <c r="F26" s="148" t="s">
        <v>777</v>
      </c>
      <c r="G26" s="148">
        <v>8178011</v>
      </c>
      <c r="H26" s="148" t="s">
        <v>778</v>
      </c>
      <c r="I26" s="148" t="s">
        <v>648</v>
      </c>
      <c r="J26" s="148" t="s">
        <v>779</v>
      </c>
      <c r="K26" s="148" t="s">
        <v>50</v>
      </c>
      <c r="L26" s="148" t="s">
        <v>32</v>
      </c>
      <c r="M26" s="148">
        <v>2008</v>
      </c>
      <c r="N26" s="148" t="s">
        <v>780</v>
      </c>
      <c r="O26" s="148" t="s">
        <v>781</v>
      </c>
      <c r="P26" s="148" t="s">
        <v>782</v>
      </c>
      <c r="Q26" s="148" t="s">
        <v>782</v>
      </c>
      <c r="R26" s="148">
        <v>40</v>
      </c>
      <c r="S26" s="148" t="s">
        <v>649</v>
      </c>
      <c r="T26" s="156">
        <v>13.098000000000001</v>
      </c>
      <c r="U26" s="156">
        <v>13.1</v>
      </c>
      <c r="V26" s="148" t="s">
        <v>41</v>
      </c>
      <c r="W26" s="148" t="s">
        <v>689</v>
      </c>
      <c r="X26" s="148" t="s">
        <v>41</v>
      </c>
      <c r="Y26" s="148"/>
      <c r="Z26" s="148" t="s">
        <v>912</v>
      </c>
      <c r="AA26" s="145"/>
      <c r="AB26" s="148" t="s">
        <v>2573</v>
      </c>
      <c r="AC26" s="163"/>
      <c r="AD26" s="165"/>
      <c r="AE26" s="145"/>
      <c r="AF26" s="145"/>
      <c r="AG26" s="157">
        <v>9</v>
      </c>
      <c r="AH26" s="152">
        <v>40853</v>
      </c>
      <c r="AI26" s="157"/>
      <c r="AJ26" s="157" t="s">
        <v>2756</v>
      </c>
      <c r="AK26" s="157" t="s">
        <v>2581</v>
      </c>
      <c r="AL26" s="145"/>
      <c r="AM26" s="145"/>
    </row>
    <row r="27" spans="1:39" ht="140.25" hidden="1">
      <c r="A27" s="145" t="s">
        <v>891</v>
      </c>
      <c r="B27" s="148">
        <v>32013</v>
      </c>
      <c r="C27" s="148" t="s">
        <v>352</v>
      </c>
      <c r="D27" s="148" t="s">
        <v>718</v>
      </c>
      <c r="E27" s="148" t="s">
        <v>354</v>
      </c>
      <c r="F27" s="148" t="s">
        <v>783</v>
      </c>
      <c r="G27" s="148">
        <v>8178211</v>
      </c>
      <c r="H27" s="148" t="s">
        <v>784</v>
      </c>
      <c r="I27" s="148" t="s">
        <v>648</v>
      </c>
      <c r="J27" s="148" t="s">
        <v>785</v>
      </c>
      <c r="K27" s="148" t="s">
        <v>41</v>
      </c>
      <c r="L27" s="148" t="s">
        <v>32</v>
      </c>
      <c r="M27" s="148">
        <v>2008</v>
      </c>
      <c r="N27" s="148" t="s">
        <v>786</v>
      </c>
      <c r="O27" s="148" t="s">
        <v>787</v>
      </c>
      <c r="P27" s="148" t="s">
        <v>724</v>
      </c>
      <c r="Q27" s="148" t="s">
        <v>724</v>
      </c>
      <c r="R27" s="148">
        <v>592</v>
      </c>
      <c r="S27" s="148" t="s">
        <v>649</v>
      </c>
      <c r="T27" s="156">
        <v>1679.1864</v>
      </c>
      <c r="U27" s="156">
        <v>1837</v>
      </c>
      <c r="V27" s="148" t="s">
        <v>41</v>
      </c>
      <c r="W27" s="148" t="s">
        <v>689</v>
      </c>
      <c r="X27" s="148" t="s">
        <v>41</v>
      </c>
      <c r="Y27" s="148"/>
      <c r="Z27" s="148" t="s">
        <v>912</v>
      </c>
      <c r="AA27" s="145"/>
      <c r="AB27" s="148" t="s">
        <v>2573</v>
      </c>
      <c r="AC27" s="163"/>
      <c r="AD27" s="165"/>
      <c r="AE27" s="145"/>
      <c r="AF27" s="145"/>
      <c r="AG27" s="157">
        <v>9</v>
      </c>
      <c r="AH27" s="152">
        <v>40853</v>
      </c>
      <c r="AI27" s="157"/>
      <c r="AJ27" s="157" t="s">
        <v>2756</v>
      </c>
      <c r="AK27" s="157" t="s">
        <v>2581</v>
      </c>
      <c r="AL27" s="145"/>
      <c r="AM27" s="145"/>
    </row>
    <row r="28" spans="1:39" ht="140.25" hidden="1">
      <c r="A28" s="145" t="s">
        <v>891</v>
      </c>
      <c r="B28" s="148">
        <v>32027</v>
      </c>
      <c r="C28" s="148" t="s">
        <v>352</v>
      </c>
      <c r="D28" s="148" t="s">
        <v>764</v>
      </c>
      <c r="E28" s="148" t="s">
        <v>354</v>
      </c>
      <c r="F28" s="148" t="s">
        <v>788</v>
      </c>
      <c r="G28" s="148">
        <v>8179011</v>
      </c>
      <c r="H28" s="148" t="s">
        <v>789</v>
      </c>
      <c r="I28" s="148" t="s">
        <v>648</v>
      </c>
      <c r="J28" s="148" t="s">
        <v>790</v>
      </c>
      <c r="K28" s="148" t="s">
        <v>50</v>
      </c>
      <c r="L28" s="148" t="s">
        <v>32</v>
      </c>
      <c r="M28" s="148">
        <v>2008</v>
      </c>
      <c r="N28" s="148" t="s">
        <v>791</v>
      </c>
      <c r="O28" s="148" t="s">
        <v>792</v>
      </c>
      <c r="P28" s="148" t="s">
        <v>793</v>
      </c>
      <c r="Q28" s="148" t="s">
        <v>793</v>
      </c>
      <c r="R28" s="148">
        <v>138</v>
      </c>
      <c r="S28" s="148" t="s">
        <v>649</v>
      </c>
      <c r="T28" s="156">
        <v>9.9144000000000005</v>
      </c>
      <c r="U28" s="156">
        <v>8</v>
      </c>
      <c r="V28" s="148" t="s">
        <v>41</v>
      </c>
      <c r="W28" s="148" t="s">
        <v>689</v>
      </c>
      <c r="X28" s="148" t="s">
        <v>41</v>
      </c>
      <c r="Y28" s="148"/>
      <c r="Z28" s="148" t="s">
        <v>912</v>
      </c>
      <c r="AA28" s="145"/>
      <c r="AB28" s="148" t="s">
        <v>2573</v>
      </c>
      <c r="AC28" s="163"/>
      <c r="AD28" s="165"/>
      <c r="AE28" s="145"/>
      <c r="AF28" s="145"/>
      <c r="AG28" s="157">
        <v>9</v>
      </c>
      <c r="AH28" s="152">
        <v>40853</v>
      </c>
      <c r="AI28" s="157"/>
      <c r="AJ28" s="157" t="s">
        <v>2756</v>
      </c>
      <c r="AK28" s="157" t="s">
        <v>2581</v>
      </c>
      <c r="AL28" s="145"/>
      <c r="AM28" s="145"/>
    </row>
    <row r="29" spans="1:39" ht="140.25" hidden="1">
      <c r="A29" s="145" t="s">
        <v>891</v>
      </c>
      <c r="B29" s="148">
        <v>32013</v>
      </c>
      <c r="C29" s="148" t="s">
        <v>352</v>
      </c>
      <c r="D29" s="148" t="s">
        <v>718</v>
      </c>
      <c r="E29" s="148" t="s">
        <v>354</v>
      </c>
      <c r="F29" s="148" t="s">
        <v>794</v>
      </c>
      <c r="G29" s="148">
        <v>8179211</v>
      </c>
      <c r="H29" s="148" t="s">
        <v>795</v>
      </c>
      <c r="I29" s="148" t="s">
        <v>648</v>
      </c>
      <c r="J29" s="148" t="s">
        <v>796</v>
      </c>
      <c r="K29" s="148" t="s">
        <v>41</v>
      </c>
      <c r="L29" s="148" t="s">
        <v>32</v>
      </c>
      <c r="M29" s="148">
        <v>2008</v>
      </c>
      <c r="N29" s="148" t="s">
        <v>797</v>
      </c>
      <c r="O29" s="148" t="s">
        <v>798</v>
      </c>
      <c r="P29" s="148" t="s">
        <v>799</v>
      </c>
      <c r="Q29" s="148" t="s">
        <v>799</v>
      </c>
      <c r="R29" s="148">
        <v>622</v>
      </c>
      <c r="S29" s="148" t="s">
        <v>649</v>
      </c>
      <c r="T29" s="156">
        <v>67.125100000000003</v>
      </c>
      <c r="U29" s="156">
        <v>66.599999999999994</v>
      </c>
      <c r="V29" s="148" t="s">
        <v>41</v>
      </c>
      <c r="W29" s="148" t="s">
        <v>689</v>
      </c>
      <c r="X29" s="148" t="s">
        <v>41</v>
      </c>
      <c r="Y29" s="148"/>
      <c r="Z29" s="148" t="s">
        <v>912</v>
      </c>
      <c r="AA29" s="145"/>
      <c r="AB29" s="148" t="s">
        <v>2573</v>
      </c>
      <c r="AC29" s="163"/>
      <c r="AD29" s="165"/>
      <c r="AE29" s="145"/>
      <c r="AF29" s="145"/>
      <c r="AG29" s="157">
        <v>9</v>
      </c>
      <c r="AH29" s="152">
        <v>40853</v>
      </c>
      <c r="AI29" s="157"/>
      <c r="AJ29" s="157" t="s">
        <v>2756</v>
      </c>
      <c r="AK29" s="157" t="s">
        <v>2581</v>
      </c>
      <c r="AL29" s="145"/>
      <c r="AM29" s="145"/>
    </row>
    <row r="30" spans="1:39" ht="140.25" hidden="1">
      <c r="A30" s="145" t="s">
        <v>891</v>
      </c>
      <c r="B30" s="148">
        <v>32013</v>
      </c>
      <c r="C30" s="148" t="s">
        <v>352</v>
      </c>
      <c r="D30" s="148" t="s">
        <v>718</v>
      </c>
      <c r="E30" s="148" t="s">
        <v>354</v>
      </c>
      <c r="F30" s="148" t="s">
        <v>800</v>
      </c>
      <c r="G30" s="148">
        <v>8209911</v>
      </c>
      <c r="H30" s="148" t="s">
        <v>801</v>
      </c>
      <c r="I30" s="148" t="s">
        <v>648</v>
      </c>
      <c r="J30" s="148" t="s">
        <v>802</v>
      </c>
      <c r="K30" s="148" t="s">
        <v>50</v>
      </c>
      <c r="L30" s="148" t="s">
        <v>32</v>
      </c>
      <c r="M30" s="148">
        <v>2008</v>
      </c>
      <c r="N30" s="148" t="s">
        <v>803</v>
      </c>
      <c r="O30" s="148" t="s">
        <v>804</v>
      </c>
      <c r="P30" s="148" t="s">
        <v>799</v>
      </c>
      <c r="Q30" s="148" t="s">
        <v>799</v>
      </c>
      <c r="R30" s="148">
        <v>327.60000000000002</v>
      </c>
      <c r="S30" s="148" t="s">
        <v>649</v>
      </c>
      <c r="T30" s="156">
        <v>10.488300000000001</v>
      </c>
      <c r="U30" s="156">
        <v>8</v>
      </c>
      <c r="V30" s="148" t="s">
        <v>41</v>
      </c>
      <c r="W30" s="148" t="s">
        <v>689</v>
      </c>
      <c r="X30" s="148" t="s">
        <v>41</v>
      </c>
      <c r="Y30" s="148"/>
      <c r="Z30" s="148" t="s">
        <v>912</v>
      </c>
      <c r="AA30" s="145"/>
      <c r="AB30" s="148" t="s">
        <v>2573</v>
      </c>
      <c r="AC30" s="163"/>
      <c r="AD30" s="165"/>
      <c r="AE30" s="145"/>
      <c r="AF30" s="145"/>
      <c r="AG30" s="157">
        <v>9</v>
      </c>
      <c r="AH30" s="152">
        <v>40853</v>
      </c>
      <c r="AI30" s="157"/>
      <c r="AJ30" s="157" t="s">
        <v>2756</v>
      </c>
      <c r="AK30" s="157" t="s">
        <v>2581</v>
      </c>
      <c r="AL30" s="145"/>
      <c r="AM30" s="145"/>
    </row>
    <row r="31" spans="1:39" ht="140.25" hidden="1">
      <c r="A31" s="145" t="s">
        <v>891</v>
      </c>
      <c r="B31" s="148">
        <v>32011</v>
      </c>
      <c r="C31" s="148" t="s">
        <v>352</v>
      </c>
      <c r="D31" s="148" t="s">
        <v>709</v>
      </c>
      <c r="E31" s="148" t="s">
        <v>354</v>
      </c>
      <c r="F31" s="148" t="s">
        <v>805</v>
      </c>
      <c r="G31" s="148">
        <v>8210011</v>
      </c>
      <c r="H31" s="147" t="s">
        <v>806</v>
      </c>
      <c r="I31" s="148" t="s">
        <v>648</v>
      </c>
      <c r="J31" s="148" t="s">
        <v>807</v>
      </c>
      <c r="K31" s="148" t="s">
        <v>50</v>
      </c>
      <c r="L31" s="148" t="s">
        <v>32</v>
      </c>
      <c r="M31" s="148">
        <v>2008</v>
      </c>
      <c r="N31" s="148" t="s">
        <v>808</v>
      </c>
      <c r="O31" s="145" t="s">
        <v>809</v>
      </c>
      <c r="P31" s="148" t="s">
        <v>708</v>
      </c>
      <c r="Q31" s="145" t="s">
        <v>810</v>
      </c>
      <c r="R31" s="148">
        <v>690.00000000000011</v>
      </c>
      <c r="S31" s="148" t="s">
        <v>649</v>
      </c>
      <c r="T31" s="156">
        <v>422.41370000000001</v>
      </c>
      <c r="U31" s="148"/>
      <c r="V31" s="148" t="s">
        <v>811</v>
      </c>
      <c r="W31" s="148" t="s">
        <v>689</v>
      </c>
      <c r="X31" s="148" t="s">
        <v>2302</v>
      </c>
      <c r="Y31" s="148" t="s">
        <v>2495</v>
      </c>
      <c r="Z31" s="148" t="s">
        <v>912</v>
      </c>
      <c r="AA31" s="145"/>
      <c r="AB31" s="148" t="s">
        <v>2573</v>
      </c>
      <c r="AC31" s="163"/>
      <c r="AD31" s="165"/>
      <c r="AE31" s="145"/>
      <c r="AF31" s="145"/>
      <c r="AG31" s="157">
        <v>9</v>
      </c>
      <c r="AH31" s="152">
        <v>40853</v>
      </c>
      <c r="AI31" s="157"/>
      <c r="AJ31" s="157" t="s">
        <v>2756</v>
      </c>
      <c r="AK31" s="157" t="s">
        <v>2581</v>
      </c>
      <c r="AL31" s="145"/>
      <c r="AM31" s="145"/>
    </row>
    <row r="32" spans="1:39" ht="51" hidden="1">
      <c r="A32" s="145" t="s">
        <v>905</v>
      </c>
      <c r="B32" s="153" t="s">
        <v>642</v>
      </c>
      <c r="C32" s="148" t="s">
        <v>643</v>
      </c>
      <c r="D32" s="148" t="s">
        <v>644</v>
      </c>
      <c r="E32" s="148" t="s">
        <v>41</v>
      </c>
      <c r="F32" s="148" t="s">
        <v>41</v>
      </c>
      <c r="G32" s="148">
        <v>10594011</v>
      </c>
      <c r="H32" s="148" t="s">
        <v>812</v>
      </c>
      <c r="I32" s="148" t="s">
        <v>648</v>
      </c>
      <c r="J32" s="148" t="s">
        <v>813</v>
      </c>
      <c r="K32" s="148" t="s">
        <v>41</v>
      </c>
      <c r="L32" s="148" t="s">
        <v>32</v>
      </c>
      <c r="M32" s="148">
        <v>2008</v>
      </c>
      <c r="N32" s="148" t="s">
        <v>814</v>
      </c>
      <c r="O32" s="149" t="s">
        <v>815</v>
      </c>
      <c r="P32" s="148" t="s">
        <v>816</v>
      </c>
      <c r="Q32" s="148" t="s">
        <v>816</v>
      </c>
      <c r="R32" s="148">
        <v>1</v>
      </c>
      <c r="S32" s="148" t="s">
        <v>649</v>
      </c>
      <c r="T32" s="148"/>
      <c r="U32" s="156">
        <v>0.4</v>
      </c>
      <c r="V32" s="148" t="s">
        <v>41</v>
      </c>
      <c r="W32" s="148" t="s">
        <v>36</v>
      </c>
      <c r="X32" s="148" t="s">
        <v>41</v>
      </c>
      <c r="Y32" s="148"/>
      <c r="Z32" s="148" t="s">
        <v>41</v>
      </c>
      <c r="AA32" s="145"/>
      <c r="AB32" s="148" t="s">
        <v>2304</v>
      </c>
      <c r="AC32" s="163">
        <v>1</v>
      </c>
      <c r="AD32" s="165">
        <v>71364014</v>
      </c>
      <c r="AE32" s="145"/>
      <c r="AF32" s="146" t="s">
        <v>2589</v>
      </c>
      <c r="AG32" s="146">
        <v>2</v>
      </c>
      <c r="AH32" s="152">
        <v>40865</v>
      </c>
      <c r="AI32" s="146"/>
      <c r="AJ32" s="146" t="s">
        <v>2580</v>
      </c>
      <c r="AK32" s="146"/>
      <c r="AL32" s="146" t="s">
        <v>2581</v>
      </c>
      <c r="AM32" s="160">
        <f t="shared" ref="AM32" si="2">AC32*U32</f>
        <v>0.4</v>
      </c>
    </row>
  </sheetData>
  <autoFilter ref="A1:AM32">
    <filterColumn colId="0">
      <filters>
        <filter val="Alaska Department of Environmental Conservation"/>
        <filter val="California Air Resources Board"/>
        <filter val="Colorado Department of Public Health and Environment"/>
        <filter val="Montana Department of Environmental Quality"/>
        <filter val="South Dakota Department of Environment and Natural Resources"/>
        <filter val="Washington State Department of Ecology"/>
      </filters>
    </filterColumn>
    <filterColumn colId="6">
      <filters>
        <filter val="7302311"/>
      </filters>
    </filterColumn>
  </autoFilter>
  <mergeCells count="3">
    <mergeCell ref="O12:O13"/>
    <mergeCell ref="Q12:Q13"/>
    <mergeCell ref="O17:O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AP5"/>
  <sheetViews>
    <sheetView zoomScale="86" zoomScaleNormal="86" workbookViewId="0">
      <pane ySplit="1" topLeftCell="A2" activePane="bottomLeft" state="frozen"/>
      <selection pane="bottomLeft" activeCell="X2" sqref="X2"/>
    </sheetView>
  </sheetViews>
  <sheetFormatPr defaultRowHeight="12.75"/>
  <cols>
    <col min="1" max="1" width="16.42578125" style="8" customWidth="1"/>
    <col min="2" max="3" width="9.140625" style="8"/>
    <col min="4" max="4" width="9.5703125" style="8" customWidth="1"/>
    <col min="5" max="5" width="9.140625" style="8"/>
    <col min="6" max="6" width="9.42578125" style="9" customWidth="1"/>
    <col min="7" max="7" width="9.42578125" style="8" customWidth="1"/>
    <col min="8" max="8" width="11.140625" style="9" hidden="1" customWidth="1"/>
    <col min="9" max="9" width="17.28515625" style="9" customWidth="1"/>
    <col min="10" max="12" width="9.140625" style="9"/>
    <col min="13" max="14" width="9.140625" style="8"/>
    <col min="15" max="15" width="12.7109375" style="8" customWidth="1"/>
    <col min="16" max="16" width="9.28515625" style="8" customWidth="1"/>
    <col min="17" max="17" width="10.42578125" style="8" customWidth="1"/>
    <col min="18" max="18" width="11.85546875" style="8" customWidth="1"/>
    <col min="19" max="20" width="13.7109375" style="8" customWidth="1"/>
    <col min="21" max="21" width="13.7109375" style="10" customWidth="1"/>
    <col min="22" max="22" width="48" style="9" customWidth="1"/>
    <col min="23" max="23" width="40.140625" style="10" customWidth="1"/>
    <col min="24" max="24" width="11.85546875" style="9" customWidth="1"/>
    <col min="25" max="25" width="13.28515625" style="8" customWidth="1"/>
    <col min="26" max="26" width="23.28515625" style="8" customWidth="1"/>
    <col min="27" max="27" width="13.28515625" style="8" customWidth="1"/>
    <col min="28" max="28" width="17.140625" style="8" customWidth="1"/>
    <col min="29" max="29" width="17.7109375" style="8" customWidth="1"/>
    <col min="30" max="33" width="9.140625" style="8"/>
    <col min="34" max="34" width="12.42578125" style="137" customWidth="1"/>
    <col min="35" max="35" width="11.140625" style="137" customWidth="1"/>
    <col min="36" max="38" width="9.140625" style="8"/>
    <col min="39" max="39" width="13.28515625" style="8" customWidth="1"/>
    <col min="40" max="40" width="14.85546875" style="8" customWidth="1"/>
    <col min="41" max="41" width="14" style="8" customWidth="1"/>
    <col min="42" max="42" width="13.28515625" style="8" customWidth="1"/>
    <col min="43" max="16384" width="9.140625" style="8"/>
  </cols>
  <sheetData>
    <row r="1" spans="1:42" s="9" customFormat="1" ht="90">
      <c r="A1" s="31" t="s">
        <v>903</v>
      </c>
      <c r="B1" s="42" t="s">
        <v>635</v>
      </c>
      <c r="C1" s="42" t="s">
        <v>0</v>
      </c>
      <c r="D1" s="42" t="s">
        <v>1</v>
      </c>
      <c r="E1" s="32" t="s">
        <v>2</v>
      </c>
      <c r="F1" s="42" t="s">
        <v>817</v>
      </c>
      <c r="G1" s="42" t="s">
        <v>3</v>
      </c>
      <c r="H1" s="42" t="s">
        <v>4</v>
      </c>
      <c r="I1" s="42" t="s">
        <v>8</v>
      </c>
      <c r="J1" s="42" t="s">
        <v>6</v>
      </c>
      <c r="K1" s="42" t="s">
        <v>12</v>
      </c>
      <c r="L1" s="42" t="s">
        <v>13</v>
      </c>
      <c r="M1" s="42" t="s">
        <v>10</v>
      </c>
      <c r="N1" s="42" t="s">
        <v>11</v>
      </c>
      <c r="O1" s="43" t="s">
        <v>1483</v>
      </c>
      <c r="P1" s="43" t="s">
        <v>850</v>
      </c>
      <c r="Q1" s="32" t="s">
        <v>634</v>
      </c>
      <c r="R1" s="43" t="s">
        <v>2280</v>
      </c>
      <c r="S1" s="43" t="s">
        <v>860</v>
      </c>
      <c r="T1" s="43" t="s">
        <v>861</v>
      </c>
      <c r="U1" s="43" t="s">
        <v>862</v>
      </c>
      <c r="V1" s="42" t="s">
        <v>858</v>
      </c>
      <c r="W1" s="28" t="s">
        <v>910</v>
      </c>
      <c r="X1" s="33" t="s">
        <v>2278</v>
      </c>
      <c r="Y1" s="40" t="s">
        <v>20</v>
      </c>
      <c r="Z1" s="40" t="s">
        <v>21</v>
      </c>
      <c r="AA1" s="41" t="s">
        <v>907</v>
      </c>
      <c r="AB1" s="40" t="s">
        <v>863</v>
      </c>
      <c r="AC1" s="40" t="s">
        <v>864</v>
      </c>
      <c r="AD1" s="45" t="s">
        <v>2290</v>
      </c>
      <c r="AE1" s="46" t="s">
        <v>2291</v>
      </c>
      <c r="AF1" s="47" t="s">
        <v>2292</v>
      </c>
      <c r="AG1" s="47" t="s">
        <v>2293</v>
      </c>
      <c r="AH1" s="89" t="s">
        <v>2355</v>
      </c>
      <c r="AI1" s="89" t="s">
        <v>2356</v>
      </c>
      <c r="AJ1" s="27" t="s">
        <v>2294</v>
      </c>
      <c r="AK1" s="103" t="s">
        <v>2522</v>
      </c>
      <c r="AL1" s="104" t="s">
        <v>2295</v>
      </c>
      <c r="AM1" s="102" t="s">
        <v>2516</v>
      </c>
      <c r="AN1" s="87" t="s">
        <v>2517</v>
      </c>
      <c r="AO1" s="87" t="s">
        <v>2518</v>
      </c>
      <c r="AP1" s="102" t="s">
        <v>2519</v>
      </c>
    </row>
    <row r="2" spans="1:42" ht="120">
      <c r="A2" s="5" t="s">
        <v>871</v>
      </c>
      <c r="B2" s="12" t="s">
        <v>824</v>
      </c>
      <c r="C2" s="12" t="s">
        <v>43</v>
      </c>
      <c r="D2" s="12" t="s">
        <v>851</v>
      </c>
      <c r="E2" s="12" t="s">
        <v>41</v>
      </c>
      <c r="F2" s="13" t="s">
        <v>41</v>
      </c>
      <c r="G2" s="14" t="s">
        <v>818</v>
      </c>
      <c r="H2" s="13" t="s">
        <v>819</v>
      </c>
      <c r="I2" s="13" t="s">
        <v>820</v>
      </c>
      <c r="J2" s="13" t="s">
        <v>821</v>
      </c>
      <c r="K2" s="13" t="s">
        <v>822</v>
      </c>
      <c r="L2" s="13" t="s">
        <v>823</v>
      </c>
      <c r="M2" s="12" t="s">
        <v>32</v>
      </c>
      <c r="N2" s="15">
        <v>2008</v>
      </c>
      <c r="O2" s="16">
        <v>824</v>
      </c>
      <c r="P2" s="17" t="s">
        <v>825</v>
      </c>
      <c r="Q2" s="18"/>
      <c r="R2" s="16">
        <v>86.59</v>
      </c>
      <c r="S2" s="19">
        <v>9</v>
      </c>
      <c r="T2" s="19">
        <v>86</v>
      </c>
      <c r="U2" s="19">
        <f>SUM(S2:T2)</f>
        <v>95</v>
      </c>
      <c r="V2" s="11" t="s">
        <v>865</v>
      </c>
      <c r="W2" s="5" t="s">
        <v>869</v>
      </c>
      <c r="X2" s="5" t="s">
        <v>849</v>
      </c>
      <c r="Y2" s="20"/>
      <c r="Z2" s="20"/>
      <c r="AA2" s="20"/>
      <c r="AB2" s="20"/>
      <c r="AC2" s="20"/>
    </row>
    <row r="3" spans="1:42" ht="120">
      <c r="A3" s="5" t="s">
        <v>904</v>
      </c>
      <c r="B3" s="12" t="s">
        <v>832</v>
      </c>
      <c r="C3" s="12" t="s">
        <v>77</v>
      </c>
      <c r="D3" s="12" t="s">
        <v>852</v>
      </c>
      <c r="E3" s="12" t="s">
        <v>834</v>
      </c>
      <c r="F3" s="13" t="s">
        <v>833</v>
      </c>
      <c r="G3" s="14" t="s">
        <v>827</v>
      </c>
      <c r="H3" s="13" t="s">
        <v>828</v>
      </c>
      <c r="I3" s="13" t="s">
        <v>820</v>
      </c>
      <c r="J3" s="13" t="s">
        <v>829</v>
      </c>
      <c r="K3" s="13" t="s">
        <v>830</v>
      </c>
      <c r="L3" s="13" t="s">
        <v>831</v>
      </c>
      <c r="M3" s="12" t="s">
        <v>32</v>
      </c>
      <c r="N3" s="15">
        <v>2008</v>
      </c>
      <c r="O3" s="16">
        <v>1535.9015544000001</v>
      </c>
      <c r="P3" s="17" t="s">
        <v>826</v>
      </c>
      <c r="Q3" s="16">
        <v>284</v>
      </c>
      <c r="R3" s="16">
        <v>284.60000000000002</v>
      </c>
      <c r="S3" s="19">
        <v>43</v>
      </c>
      <c r="T3" s="19">
        <v>284</v>
      </c>
      <c r="U3" s="19">
        <f t="shared" ref="U3:U5" si="0">SUM(S3:T3)</f>
        <v>327</v>
      </c>
      <c r="V3" s="5" t="s">
        <v>865</v>
      </c>
      <c r="W3" s="21" t="s">
        <v>867</v>
      </c>
      <c r="X3" s="21" t="s">
        <v>859</v>
      </c>
      <c r="Y3" s="20"/>
      <c r="Z3" s="20"/>
      <c r="AA3" s="20"/>
      <c r="AB3" s="20"/>
      <c r="AC3" s="20"/>
      <c r="AD3" s="137" t="s">
        <v>2297</v>
      </c>
    </row>
    <row r="4" spans="1:42" ht="150">
      <c r="A4" s="5" t="s">
        <v>897</v>
      </c>
      <c r="B4" s="12" t="s">
        <v>840</v>
      </c>
      <c r="C4" s="12" t="s">
        <v>504</v>
      </c>
      <c r="D4" s="12" t="s">
        <v>853</v>
      </c>
      <c r="E4" s="12" t="s">
        <v>506</v>
      </c>
      <c r="F4" s="13" t="s">
        <v>204</v>
      </c>
      <c r="G4" s="12" t="s">
        <v>835</v>
      </c>
      <c r="H4" s="13" t="s">
        <v>836</v>
      </c>
      <c r="I4" s="13" t="s">
        <v>820</v>
      </c>
      <c r="J4" s="13" t="s">
        <v>837</v>
      </c>
      <c r="K4" s="13" t="s">
        <v>838</v>
      </c>
      <c r="L4" s="13" t="s">
        <v>839</v>
      </c>
      <c r="M4" s="12" t="s">
        <v>32</v>
      </c>
      <c r="N4" s="15">
        <v>2008</v>
      </c>
      <c r="O4" s="16">
        <v>304.04371980000002</v>
      </c>
      <c r="P4" s="17" t="s">
        <v>826</v>
      </c>
      <c r="Q4" s="16">
        <v>205.84199999999998</v>
      </c>
      <c r="R4" s="16">
        <v>207</v>
      </c>
      <c r="S4" s="19">
        <v>8</v>
      </c>
      <c r="T4" s="19">
        <v>149</v>
      </c>
      <c r="U4" s="19">
        <f t="shared" si="0"/>
        <v>157</v>
      </c>
      <c r="V4" s="5" t="s">
        <v>848</v>
      </c>
      <c r="W4" s="5" t="s">
        <v>866</v>
      </c>
      <c r="X4" s="21" t="s">
        <v>859</v>
      </c>
      <c r="Y4" s="21" t="s">
        <v>2324</v>
      </c>
      <c r="Z4" s="5" t="s">
        <v>2511</v>
      </c>
      <c r="AA4" s="20"/>
      <c r="AB4" s="20"/>
      <c r="AC4" s="20"/>
      <c r="AD4" s="8" t="s">
        <v>2297</v>
      </c>
      <c r="AJ4" s="8" t="s">
        <v>2512</v>
      </c>
    </row>
    <row r="5" spans="1:42" ht="120">
      <c r="A5" s="5" t="s">
        <v>889</v>
      </c>
      <c r="B5" s="12" t="s">
        <v>846</v>
      </c>
      <c r="C5" s="12" t="s">
        <v>301</v>
      </c>
      <c r="D5" s="12" t="s">
        <v>845</v>
      </c>
      <c r="E5" s="12" t="s">
        <v>303</v>
      </c>
      <c r="F5" s="13" t="s">
        <v>847</v>
      </c>
      <c r="G5" s="12" t="s">
        <v>841</v>
      </c>
      <c r="H5" s="13" t="s">
        <v>842</v>
      </c>
      <c r="I5" s="13" t="s">
        <v>820</v>
      </c>
      <c r="J5" s="13" t="s">
        <v>843</v>
      </c>
      <c r="K5" s="13" t="s">
        <v>844</v>
      </c>
      <c r="L5" s="13" t="s">
        <v>845</v>
      </c>
      <c r="M5" s="12" t="s">
        <v>32</v>
      </c>
      <c r="N5" s="15">
        <v>2008</v>
      </c>
      <c r="O5" s="16">
        <v>813</v>
      </c>
      <c r="P5" s="17" t="s">
        <v>825</v>
      </c>
      <c r="Q5" s="18"/>
      <c r="R5" s="16">
        <v>0.2</v>
      </c>
      <c r="S5" s="19">
        <v>0.11</v>
      </c>
      <c r="T5" s="19">
        <v>62</v>
      </c>
      <c r="U5" s="19">
        <f t="shared" si="0"/>
        <v>62.11</v>
      </c>
      <c r="V5" s="5" t="s">
        <v>865</v>
      </c>
      <c r="W5" s="22" t="s">
        <v>868</v>
      </c>
      <c r="X5" s="5" t="s">
        <v>849</v>
      </c>
      <c r="Y5" s="20"/>
      <c r="Z5" s="20"/>
      <c r="AA5" s="20"/>
      <c r="AB5" s="20"/>
      <c r="AC5" s="20"/>
    </row>
  </sheetData>
  <autoFilter ref="A1:AP5"/>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AO355"/>
  <sheetViews>
    <sheetView zoomScale="85" zoomScaleNormal="85" workbookViewId="0">
      <pane ySplit="1" topLeftCell="A2" activePane="bottomLeft" state="frozen"/>
      <selection pane="bottomLeft" activeCell="S3" sqref="S3"/>
    </sheetView>
  </sheetViews>
  <sheetFormatPr defaultRowHeight="12.75"/>
  <cols>
    <col min="1" max="1" width="15.7109375" style="206" customWidth="1"/>
    <col min="2" max="6" width="8.7109375" style="183" customWidth="1"/>
    <col min="7" max="7" width="10.7109375" style="183" customWidth="1"/>
    <col min="8" max="8" width="8.7109375" style="183" customWidth="1"/>
    <col min="9" max="11" width="8.7109375" style="206" customWidth="1"/>
    <col min="12" max="14" width="9.140625" style="183"/>
    <col min="15" max="15" width="9.85546875" style="206" customWidth="1"/>
    <col min="16" max="17" width="9.140625" style="183"/>
    <col min="18" max="18" width="12.5703125" style="206" customWidth="1"/>
    <col min="19" max="19" width="13" style="183" customWidth="1"/>
    <col min="20" max="20" width="9.28515625" style="183" customWidth="1"/>
    <col min="21" max="21" width="9.140625" style="183" customWidth="1"/>
    <col min="22" max="22" width="21.28515625" style="183" customWidth="1"/>
    <col min="23" max="23" width="14.5703125" style="206" customWidth="1"/>
    <col min="24" max="24" width="12.7109375" style="183" customWidth="1"/>
    <col min="25" max="25" width="28" style="206" customWidth="1"/>
    <col min="26" max="28" width="7.85546875" style="183" customWidth="1"/>
    <col min="29" max="29" width="11.7109375" style="183" customWidth="1"/>
    <col min="30" max="30" width="11.7109375" style="183" bestFit="1" customWidth="1"/>
    <col min="31" max="31" width="11" style="183" customWidth="1"/>
    <col min="32" max="32" width="10.7109375" style="183" customWidth="1"/>
    <col min="33" max="33" width="12.140625" style="183" customWidth="1"/>
    <col min="34" max="34" width="25.140625" style="206" customWidth="1"/>
    <col min="35" max="35" width="8.140625" style="183" customWidth="1"/>
    <col min="36" max="36" width="11" style="206" customWidth="1"/>
    <col min="37" max="37" width="8.140625" style="206" customWidth="1"/>
    <col min="38" max="38" width="12.140625" style="206" customWidth="1"/>
    <col min="39" max="40" width="10" style="207" customWidth="1"/>
    <col min="41" max="41" width="10" style="183" customWidth="1"/>
    <col min="42" max="16384" width="9.140625" style="183"/>
  </cols>
  <sheetData>
    <row r="1" spans="1:41" s="179" customFormat="1" ht="140.25">
      <c r="A1" s="170" t="s">
        <v>903</v>
      </c>
      <c r="B1" s="171" t="s">
        <v>913</v>
      </c>
      <c r="C1" s="171" t="s">
        <v>0</v>
      </c>
      <c r="D1" s="171" t="s">
        <v>1</v>
      </c>
      <c r="E1" s="171" t="s">
        <v>2</v>
      </c>
      <c r="F1" s="171" t="s">
        <v>817</v>
      </c>
      <c r="G1" s="171" t="s">
        <v>3</v>
      </c>
      <c r="H1" s="171" t="s">
        <v>4</v>
      </c>
      <c r="I1" s="171" t="s">
        <v>8</v>
      </c>
      <c r="J1" s="171" t="s">
        <v>9</v>
      </c>
      <c r="K1" s="171" t="s">
        <v>6</v>
      </c>
      <c r="L1" s="171" t="s">
        <v>7</v>
      </c>
      <c r="M1" s="171" t="s">
        <v>10</v>
      </c>
      <c r="N1" s="171" t="s">
        <v>11</v>
      </c>
      <c r="O1" s="171" t="s">
        <v>12</v>
      </c>
      <c r="P1" s="171" t="s">
        <v>13</v>
      </c>
      <c r="Q1" s="171" t="s">
        <v>1483</v>
      </c>
      <c r="R1" s="171" t="s">
        <v>2277</v>
      </c>
      <c r="S1" s="172" t="s">
        <v>634</v>
      </c>
      <c r="T1" s="172" t="s">
        <v>1484</v>
      </c>
      <c r="U1" s="171" t="s">
        <v>633</v>
      </c>
      <c r="V1" s="173" t="s">
        <v>640</v>
      </c>
      <c r="W1" s="173" t="s">
        <v>2279</v>
      </c>
      <c r="X1" s="174" t="s">
        <v>1485</v>
      </c>
      <c r="Y1" s="174" t="s">
        <v>21</v>
      </c>
      <c r="Z1" s="175" t="s">
        <v>907</v>
      </c>
      <c r="AA1" s="174" t="s">
        <v>863</v>
      </c>
      <c r="AB1" s="174" t="s">
        <v>864</v>
      </c>
      <c r="AC1" s="176" t="s">
        <v>2290</v>
      </c>
      <c r="AD1" s="177" t="s">
        <v>2291</v>
      </c>
      <c r="AE1" s="177" t="s">
        <v>2592</v>
      </c>
      <c r="AF1" s="177" t="s">
        <v>2419</v>
      </c>
      <c r="AG1" s="177" t="s">
        <v>2293</v>
      </c>
      <c r="AH1" s="177" t="s">
        <v>2355</v>
      </c>
      <c r="AI1" s="177" t="s">
        <v>2356</v>
      </c>
      <c r="AJ1" s="178" t="s">
        <v>2294</v>
      </c>
      <c r="AK1" s="178" t="s">
        <v>2295</v>
      </c>
      <c r="AL1" s="178" t="s">
        <v>2516</v>
      </c>
      <c r="AM1" s="178" t="s">
        <v>2517</v>
      </c>
      <c r="AN1" s="178" t="s">
        <v>2518</v>
      </c>
      <c r="AO1" s="178" t="s">
        <v>2519</v>
      </c>
    </row>
    <row r="2" spans="1:41" ht="114.75">
      <c r="A2" s="161" t="s">
        <v>1994</v>
      </c>
      <c r="B2" s="161" t="s">
        <v>2259</v>
      </c>
      <c r="C2" s="161" t="s">
        <v>1996</v>
      </c>
      <c r="D2" s="161" t="s">
        <v>2260</v>
      </c>
      <c r="E2" s="161" t="s">
        <v>1997</v>
      </c>
      <c r="F2" s="161" t="s">
        <v>2261</v>
      </c>
      <c r="G2" s="161" t="s">
        <v>2262</v>
      </c>
      <c r="H2" s="161" t="s">
        <v>41</v>
      </c>
      <c r="I2" s="161" t="s">
        <v>1486</v>
      </c>
      <c r="J2" s="161" t="s">
        <v>41</v>
      </c>
      <c r="K2" s="161" t="s">
        <v>2263</v>
      </c>
      <c r="L2" s="161" t="s">
        <v>50</v>
      </c>
      <c r="M2" s="161" t="s">
        <v>2264</v>
      </c>
      <c r="N2" s="161">
        <v>2008</v>
      </c>
      <c r="O2" s="161" t="s">
        <v>2265</v>
      </c>
      <c r="P2" s="161" t="s">
        <v>2266</v>
      </c>
      <c r="Q2" s="161">
        <v>322</v>
      </c>
      <c r="R2" s="161" t="s">
        <v>1487</v>
      </c>
      <c r="S2" s="180" t="s">
        <v>41</v>
      </c>
      <c r="T2" s="161"/>
      <c r="U2" s="161"/>
      <c r="V2" s="161" t="s">
        <v>2267</v>
      </c>
      <c r="W2" s="161" t="s">
        <v>1786</v>
      </c>
      <c r="X2" s="161" t="s">
        <v>2364</v>
      </c>
      <c r="Y2" s="161" t="s">
        <v>2365</v>
      </c>
      <c r="Z2" s="161" t="s">
        <v>2364</v>
      </c>
      <c r="AA2" s="161"/>
      <c r="AB2" s="161"/>
      <c r="AC2" s="161" t="s">
        <v>2360</v>
      </c>
      <c r="AD2" s="169"/>
      <c r="AE2" s="181"/>
      <c r="AF2" s="150"/>
      <c r="AG2" s="150"/>
      <c r="AH2" s="150"/>
      <c r="AI2" s="150">
        <v>2</v>
      </c>
      <c r="AJ2" s="182">
        <v>40853</v>
      </c>
      <c r="AK2" s="150">
        <v>2</v>
      </c>
      <c r="AL2" s="150" t="s">
        <v>2580</v>
      </c>
      <c r="AM2" s="150" t="s">
        <v>2581</v>
      </c>
      <c r="AN2" s="150"/>
      <c r="AO2" s="168"/>
    </row>
    <row r="3" spans="1:41" ht="369.75">
      <c r="A3" s="161" t="s">
        <v>2201</v>
      </c>
      <c r="B3" s="161" t="s">
        <v>2268</v>
      </c>
      <c r="C3" s="161" t="s">
        <v>2203</v>
      </c>
      <c r="D3" s="161" t="s">
        <v>2269</v>
      </c>
      <c r="E3" s="161" t="s">
        <v>2205</v>
      </c>
      <c r="F3" s="161" t="s">
        <v>2270</v>
      </c>
      <c r="G3" s="161" t="s">
        <v>2271</v>
      </c>
      <c r="H3" s="161" t="s">
        <v>2272</v>
      </c>
      <c r="I3" s="161" t="s">
        <v>1486</v>
      </c>
      <c r="J3" s="161" t="s">
        <v>41</v>
      </c>
      <c r="K3" s="161" t="s">
        <v>2273</v>
      </c>
      <c r="L3" s="161" t="s">
        <v>50</v>
      </c>
      <c r="M3" s="161" t="s">
        <v>2264</v>
      </c>
      <c r="N3" s="161">
        <v>2008</v>
      </c>
      <c r="O3" s="161" t="s">
        <v>2274</v>
      </c>
      <c r="P3" s="161" t="s">
        <v>2275</v>
      </c>
      <c r="Q3" s="161">
        <v>121.2</v>
      </c>
      <c r="R3" s="161" t="s">
        <v>1497</v>
      </c>
      <c r="S3" s="180" t="s">
        <v>41</v>
      </c>
      <c r="T3" s="161"/>
      <c r="U3" s="161"/>
      <c r="V3" s="161" t="s">
        <v>2276</v>
      </c>
      <c r="W3" s="161" t="s">
        <v>1786</v>
      </c>
      <c r="X3" s="161" t="s">
        <v>2285</v>
      </c>
      <c r="Y3" s="161" t="s">
        <v>2358</v>
      </c>
      <c r="Z3" s="161" t="s">
        <v>2302</v>
      </c>
      <c r="AA3" s="161" t="s">
        <v>2359</v>
      </c>
      <c r="AB3" s="161" t="s">
        <v>2359</v>
      </c>
      <c r="AC3" s="161" t="s">
        <v>2360</v>
      </c>
      <c r="AD3" s="169"/>
      <c r="AE3" s="181"/>
      <c r="AF3" s="150"/>
      <c r="AG3" s="150"/>
      <c r="AH3" s="150"/>
      <c r="AI3" s="150">
        <v>2</v>
      </c>
      <c r="AJ3" s="182">
        <v>40853</v>
      </c>
      <c r="AK3" s="150">
        <v>2</v>
      </c>
      <c r="AL3" s="150" t="s">
        <v>2580</v>
      </c>
      <c r="AM3" s="150" t="s">
        <v>2581</v>
      </c>
      <c r="AN3" s="150"/>
      <c r="AO3" s="168"/>
    </row>
    <row r="4" spans="1:41" ht="76.5">
      <c r="A4" s="161" t="s">
        <v>896</v>
      </c>
      <c r="B4" s="161" t="s">
        <v>1498</v>
      </c>
      <c r="C4" s="161" t="s">
        <v>483</v>
      </c>
      <c r="D4" s="161" t="s">
        <v>1499</v>
      </c>
      <c r="E4" s="161" t="s">
        <v>485</v>
      </c>
      <c r="F4" s="161" t="s">
        <v>437</v>
      </c>
      <c r="G4" s="161" t="s">
        <v>1500</v>
      </c>
      <c r="H4" s="161" t="s">
        <v>41</v>
      </c>
      <c r="I4" s="161" t="s">
        <v>1486</v>
      </c>
      <c r="J4" s="161" t="s">
        <v>41</v>
      </c>
      <c r="K4" s="161" t="s">
        <v>1501</v>
      </c>
      <c r="L4" s="161" t="s">
        <v>1502</v>
      </c>
      <c r="M4" s="161" t="s">
        <v>32</v>
      </c>
      <c r="N4" s="161">
        <v>1980</v>
      </c>
      <c r="O4" s="161" t="s">
        <v>1503</v>
      </c>
      <c r="P4" s="161" t="s">
        <v>1504</v>
      </c>
      <c r="Q4" s="161">
        <v>99</v>
      </c>
      <c r="R4" s="161" t="s">
        <v>1487</v>
      </c>
      <c r="S4" s="180">
        <v>8.1999999999999993</v>
      </c>
      <c r="T4" s="161"/>
      <c r="U4" s="161"/>
      <c r="V4" s="161" t="s">
        <v>1505</v>
      </c>
      <c r="W4" s="161" t="s">
        <v>1506</v>
      </c>
      <c r="X4" s="161" t="s">
        <v>2300</v>
      </c>
      <c r="Y4" s="161"/>
      <c r="Z4" s="161"/>
      <c r="AA4" s="161"/>
      <c r="AB4" s="161"/>
      <c r="AC4" s="150" t="s">
        <v>2297</v>
      </c>
      <c r="AD4" s="169"/>
      <c r="AE4" s="181"/>
      <c r="AF4" s="150"/>
      <c r="AG4" s="150"/>
      <c r="AH4" s="150"/>
      <c r="AI4" s="150">
        <v>9</v>
      </c>
      <c r="AJ4" s="182">
        <v>40853</v>
      </c>
      <c r="AK4" s="150"/>
      <c r="AL4" s="150" t="s">
        <v>2580</v>
      </c>
      <c r="AM4" s="150" t="s">
        <v>2581</v>
      </c>
      <c r="AN4" s="150"/>
      <c r="AO4" s="168"/>
    </row>
    <row r="5" spans="1:41" ht="191.25">
      <c r="A5" s="161" t="s">
        <v>1440</v>
      </c>
      <c r="B5" s="161" t="s">
        <v>1441</v>
      </c>
      <c r="C5" s="161" t="s">
        <v>1442</v>
      </c>
      <c r="D5" s="161" t="s">
        <v>1443</v>
      </c>
      <c r="E5" s="161" t="s">
        <v>1444</v>
      </c>
      <c r="F5" s="161" t="s">
        <v>1507</v>
      </c>
      <c r="G5" s="161">
        <v>7923311</v>
      </c>
      <c r="H5" s="161" t="s">
        <v>1508</v>
      </c>
      <c r="I5" s="161" t="s">
        <v>1486</v>
      </c>
      <c r="J5" s="161" t="s">
        <v>41</v>
      </c>
      <c r="K5" s="161" t="s">
        <v>1509</v>
      </c>
      <c r="L5" s="161" t="s">
        <v>50</v>
      </c>
      <c r="M5" s="161" t="s">
        <v>32</v>
      </c>
      <c r="N5" s="161">
        <v>2008</v>
      </c>
      <c r="O5" s="161" t="s">
        <v>1510</v>
      </c>
      <c r="P5" s="161" t="s">
        <v>1511</v>
      </c>
      <c r="Q5" s="161">
        <v>24.400000000000002</v>
      </c>
      <c r="R5" s="161" t="s">
        <v>1497</v>
      </c>
      <c r="S5" s="180">
        <v>0.3</v>
      </c>
      <c r="T5" s="161"/>
      <c r="U5" s="161">
        <v>25.78</v>
      </c>
      <c r="V5" s="161" t="s">
        <v>1512</v>
      </c>
      <c r="W5" s="161" t="s">
        <v>1513</v>
      </c>
      <c r="X5" s="161" t="s">
        <v>2757</v>
      </c>
      <c r="Y5" s="161" t="s">
        <v>2758</v>
      </c>
      <c r="Z5" s="161" t="s">
        <v>2759</v>
      </c>
      <c r="AA5" s="161"/>
      <c r="AB5" s="161"/>
      <c r="AC5" s="150" t="s">
        <v>2390</v>
      </c>
      <c r="AD5" s="169">
        <v>5.4284606436603338E-3</v>
      </c>
      <c r="AE5" s="181">
        <v>18821114</v>
      </c>
      <c r="AF5" s="150">
        <v>25.79</v>
      </c>
      <c r="AG5" s="150"/>
      <c r="AH5" s="150" t="s">
        <v>2760</v>
      </c>
      <c r="AI5" s="150">
        <v>2</v>
      </c>
      <c r="AJ5" s="182">
        <v>40865</v>
      </c>
      <c r="AK5" s="150"/>
      <c r="AL5" s="150" t="s">
        <v>2580</v>
      </c>
      <c r="AM5" s="150"/>
      <c r="AN5" s="150" t="s">
        <v>2581</v>
      </c>
      <c r="AO5" s="168">
        <f t="shared" ref="AO5:AO8" si="0">AF5*AD5</f>
        <v>0.14000000000000001</v>
      </c>
    </row>
    <row r="6" spans="1:41" ht="191.25">
      <c r="A6" s="161" t="s">
        <v>1440</v>
      </c>
      <c r="B6" s="161" t="s">
        <v>1441</v>
      </c>
      <c r="C6" s="161" t="s">
        <v>1442</v>
      </c>
      <c r="D6" s="161" t="s">
        <v>1443</v>
      </c>
      <c r="E6" s="161" t="s">
        <v>1444</v>
      </c>
      <c r="F6" s="161" t="s">
        <v>1507</v>
      </c>
      <c r="G6" s="161">
        <v>7923311</v>
      </c>
      <c r="H6" s="161" t="s">
        <v>1508</v>
      </c>
      <c r="I6" s="161" t="s">
        <v>1486</v>
      </c>
      <c r="J6" s="161" t="s">
        <v>41</v>
      </c>
      <c r="K6" s="161" t="s">
        <v>1509</v>
      </c>
      <c r="L6" s="161" t="s">
        <v>50</v>
      </c>
      <c r="M6" s="161" t="s">
        <v>32</v>
      </c>
      <c r="N6" s="161">
        <v>2008</v>
      </c>
      <c r="O6" s="161" t="s">
        <v>1510</v>
      </c>
      <c r="P6" s="161" t="s">
        <v>1511</v>
      </c>
      <c r="Q6" s="161">
        <v>24.400000000000002</v>
      </c>
      <c r="R6" s="161" t="s">
        <v>1497</v>
      </c>
      <c r="S6" s="180">
        <v>0.3</v>
      </c>
      <c r="T6" s="161"/>
      <c r="U6" s="161">
        <v>25.78</v>
      </c>
      <c r="V6" s="161" t="s">
        <v>1512</v>
      </c>
      <c r="W6" s="161" t="s">
        <v>1513</v>
      </c>
      <c r="X6" s="161" t="s">
        <v>2757</v>
      </c>
      <c r="Y6" s="161" t="s">
        <v>2758</v>
      </c>
      <c r="Z6" s="161" t="s">
        <v>2759</v>
      </c>
      <c r="AA6" s="161"/>
      <c r="AB6" s="161"/>
      <c r="AC6" s="150" t="s">
        <v>2390</v>
      </c>
      <c r="AD6" s="169">
        <v>6.203955021326096E-3</v>
      </c>
      <c r="AE6" s="181">
        <v>18644614</v>
      </c>
      <c r="AF6" s="150">
        <v>25.79</v>
      </c>
      <c r="AG6" s="150"/>
      <c r="AH6" s="150" t="s">
        <v>2760</v>
      </c>
      <c r="AI6" s="150">
        <v>2</v>
      </c>
      <c r="AJ6" s="182">
        <v>40865</v>
      </c>
      <c r="AK6" s="150"/>
      <c r="AL6" s="150" t="s">
        <v>2580</v>
      </c>
      <c r="AM6" s="150"/>
      <c r="AN6" s="150" t="s">
        <v>2581</v>
      </c>
      <c r="AO6" s="168">
        <f t="shared" si="0"/>
        <v>0.16</v>
      </c>
    </row>
    <row r="7" spans="1:41" ht="191.25">
      <c r="A7" s="161" t="s">
        <v>1440</v>
      </c>
      <c r="B7" s="161" t="s">
        <v>1441</v>
      </c>
      <c r="C7" s="161" t="s">
        <v>1442</v>
      </c>
      <c r="D7" s="161" t="s">
        <v>1443</v>
      </c>
      <c r="E7" s="161" t="s">
        <v>1444</v>
      </c>
      <c r="F7" s="161" t="s">
        <v>1507</v>
      </c>
      <c r="G7" s="161">
        <v>7923311</v>
      </c>
      <c r="H7" s="161" t="s">
        <v>1508</v>
      </c>
      <c r="I7" s="161" t="s">
        <v>1486</v>
      </c>
      <c r="J7" s="161" t="s">
        <v>41</v>
      </c>
      <c r="K7" s="161" t="s">
        <v>1509</v>
      </c>
      <c r="L7" s="161" t="s">
        <v>50</v>
      </c>
      <c r="M7" s="161" t="s">
        <v>32</v>
      </c>
      <c r="N7" s="161">
        <v>2008</v>
      </c>
      <c r="O7" s="161" t="s">
        <v>1510</v>
      </c>
      <c r="P7" s="161" t="s">
        <v>1511</v>
      </c>
      <c r="Q7" s="161">
        <v>24.400000000000002</v>
      </c>
      <c r="R7" s="161" t="s">
        <v>1497</v>
      </c>
      <c r="S7" s="180">
        <v>0.3</v>
      </c>
      <c r="T7" s="161"/>
      <c r="U7" s="161">
        <v>25.78</v>
      </c>
      <c r="V7" s="161" t="s">
        <v>1512</v>
      </c>
      <c r="W7" s="161" t="s">
        <v>1513</v>
      </c>
      <c r="X7" s="161" t="s">
        <v>2757</v>
      </c>
      <c r="Y7" s="161" t="s">
        <v>2758</v>
      </c>
      <c r="Z7" s="161" t="s">
        <v>2759</v>
      </c>
      <c r="AA7" s="161"/>
      <c r="AB7" s="161"/>
      <c r="AC7" s="150" t="s">
        <v>2390</v>
      </c>
      <c r="AD7" s="169">
        <v>7.75494377665762E-4</v>
      </c>
      <c r="AE7" s="181">
        <v>101214714</v>
      </c>
      <c r="AF7" s="150">
        <v>25.79</v>
      </c>
      <c r="AG7" s="150"/>
      <c r="AH7" s="150" t="s">
        <v>2760</v>
      </c>
      <c r="AI7" s="150">
        <v>2</v>
      </c>
      <c r="AJ7" s="182">
        <v>40865</v>
      </c>
      <c r="AK7" s="150"/>
      <c r="AL7" s="150" t="s">
        <v>2580</v>
      </c>
      <c r="AM7" s="150"/>
      <c r="AN7" s="150" t="s">
        <v>2581</v>
      </c>
      <c r="AO7" s="168">
        <f t="shared" si="0"/>
        <v>0.02</v>
      </c>
    </row>
    <row r="8" spans="1:41" ht="191.25">
      <c r="A8" s="161" t="s">
        <v>1440</v>
      </c>
      <c r="B8" s="161" t="s">
        <v>1441</v>
      </c>
      <c r="C8" s="161" t="s">
        <v>1442</v>
      </c>
      <c r="D8" s="161" t="s">
        <v>1443</v>
      </c>
      <c r="E8" s="161" t="s">
        <v>1444</v>
      </c>
      <c r="F8" s="161" t="s">
        <v>1507</v>
      </c>
      <c r="G8" s="161">
        <v>7923311</v>
      </c>
      <c r="H8" s="161" t="s">
        <v>1508</v>
      </c>
      <c r="I8" s="161" t="s">
        <v>1486</v>
      </c>
      <c r="J8" s="161" t="s">
        <v>41</v>
      </c>
      <c r="K8" s="161" t="s">
        <v>1509</v>
      </c>
      <c r="L8" s="161" t="s">
        <v>50</v>
      </c>
      <c r="M8" s="161" t="s">
        <v>32</v>
      </c>
      <c r="N8" s="161">
        <v>2008</v>
      </c>
      <c r="O8" s="161" t="s">
        <v>1510</v>
      </c>
      <c r="P8" s="161" t="s">
        <v>1511</v>
      </c>
      <c r="Q8" s="161">
        <v>24.400000000000002</v>
      </c>
      <c r="R8" s="161" t="s">
        <v>1497</v>
      </c>
      <c r="S8" s="180">
        <v>0.3</v>
      </c>
      <c r="T8" s="161"/>
      <c r="U8" s="161">
        <v>25.78</v>
      </c>
      <c r="V8" s="161" t="s">
        <v>1512</v>
      </c>
      <c r="W8" s="161" t="s">
        <v>1513</v>
      </c>
      <c r="X8" s="161" t="s">
        <v>2757</v>
      </c>
      <c r="Y8" s="161" t="s">
        <v>2758</v>
      </c>
      <c r="Z8" s="161" t="s">
        <v>2759</v>
      </c>
      <c r="AA8" s="161"/>
      <c r="AB8" s="161"/>
      <c r="AC8" s="150" t="s">
        <v>2390</v>
      </c>
      <c r="AD8" s="169">
        <v>1.6285381930980999E-2</v>
      </c>
      <c r="AE8" s="181">
        <v>101216114</v>
      </c>
      <c r="AF8" s="150">
        <v>25.79</v>
      </c>
      <c r="AG8" s="150"/>
      <c r="AH8" s="150" t="s">
        <v>2760</v>
      </c>
      <c r="AI8" s="150">
        <v>2</v>
      </c>
      <c r="AJ8" s="182">
        <v>40865</v>
      </c>
      <c r="AK8" s="150"/>
      <c r="AL8" s="150" t="s">
        <v>2580</v>
      </c>
      <c r="AM8" s="150"/>
      <c r="AN8" s="150" t="s">
        <v>2581</v>
      </c>
      <c r="AO8" s="168">
        <f t="shared" si="0"/>
        <v>0.41999999999999993</v>
      </c>
    </row>
    <row r="9" spans="1:41" ht="191.25">
      <c r="A9" s="161" t="s">
        <v>1440</v>
      </c>
      <c r="B9" s="161" t="s">
        <v>1441</v>
      </c>
      <c r="C9" s="161" t="s">
        <v>1442</v>
      </c>
      <c r="D9" s="161" t="s">
        <v>1443</v>
      </c>
      <c r="E9" s="161" t="s">
        <v>1444</v>
      </c>
      <c r="F9" s="161" t="s">
        <v>1507</v>
      </c>
      <c r="G9" s="161">
        <v>7923311</v>
      </c>
      <c r="H9" s="161" t="s">
        <v>1508</v>
      </c>
      <c r="I9" s="161" t="s">
        <v>1486</v>
      </c>
      <c r="J9" s="161" t="s">
        <v>41</v>
      </c>
      <c r="K9" s="161" t="s">
        <v>1509</v>
      </c>
      <c r="L9" s="161" t="s">
        <v>50</v>
      </c>
      <c r="M9" s="161" t="s">
        <v>32</v>
      </c>
      <c r="N9" s="161">
        <v>2008</v>
      </c>
      <c r="O9" s="161" t="s">
        <v>1510</v>
      </c>
      <c r="P9" s="161" t="s">
        <v>1511</v>
      </c>
      <c r="Q9" s="161">
        <v>24.400000000000002</v>
      </c>
      <c r="R9" s="161" t="s">
        <v>1497</v>
      </c>
      <c r="S9" s="180">
        <v>0.3</v>
      </c>
      <c r="T9" s="161"/>
      <c r="U9" s="161">
        <v>25.78</v>
      </c>
      <c r="V9" s="161" t="s">
        <v>1512</v>
      </c>
      <c r="W9" s="161" t="s">
        <v>1513</v>
      </c>
      <c r="X9" s="161" t="s">
        <v>2757</v>
      </c>
      <c r="Y9" s="161" t="s">
        <v>2758</v>
      </c>
      <c r="Z9" s="161" t="s">
        <v>2759</v>
      </c>
      <c r="AA9" s="161"/>
      <c r="AB9" s="161"/>
      <c r="AC9" s="150" t="s">
        <v>2390</v>
      </c>
      <c r="AD9" s="169">
        <v>0.97130670802636687</v>
      </c>
      <c r="AE9" s="181">
        <v>101215014</v>
      </c>
      <c r="AF9" s="150">
        <v>25.79</v>
      </c>
      <c r="AG9" s="150"/>
      <c r="AH9" s="150" t="s">
        <v>2760</v>
      </c>
      <c r="AI9" s="150">
        <v>2</v>
      </c>
      <c r="AJ9" s="182">
        <v>40865</v>
      </c>
      <c r="AK9" s="150"/>
      <c r="AL9" s="150" t="s">
        <v>2580</v>
      </c>
      <c r="AM9" s="150"/>
      <c r="AN9" s="150" t="s">
        <v>2581</v>
      </c>
      <c r="AO9" s="168">
        <f>AF9*AD9</f>
        <v>25.05</v>
      </c>
    </row>
    <row r="10" spans="1:41" ht="89.25">
      <c r="A10" s="161" t="s">
        <v>921</v>
      </c>
      <c r="B10" s="161" t="s">
        <v>1514</v>
      </c>
      <c r="C10" s="161" t="s">
        <v>923</v>
      </c>
      <c r="D10" s="161" t="s">
        <v>1515</v>
      </c>
      <c r="E10" s="161" t="s">
        <v>925</v>
      </c>
      <c r="F10" s="161" t="s">
        <v>1516</v>
      </c>
      <c r="G10" s="161">
        <v>6275811</v>
      </c>
      <c r="H10" s="161" t="s">
        <v>1517</v>
      </c>
      <c r="I10" s="161" t="s">
        <v>1486</v>
      </c>
      <c r="J10" s="161" t="s">
        <v>1518</v>
      </c>
      <c r="K10" s="161" t="s">
        <v>1519</v>
      </c>
      <c r="L10" s="161" t="s">
        <v>50</v>
      </c>
      <c r="M10" s="161" t="s">
        <v>32</v>
      </c>
      <c r="N10" s="161">
        <v>2008</v>
      </c>
      <c r="O10" s="161" t="s">
        <v>1520</v>
      </c>
      <c r="P10" s="161" t="s">
        <v>1521</v>
      </c>
      <c r="Q10" s="161">
        <v>12.540104350166827</v>
      </c>
      <c r="R10" s="161" t="s">
        <v>1522</v>
      </c>
      <c r="S10" s="180" t="s">
        <v>41</v>
      </c>
      <c r="T10" s="161">
        <v>4.2867215690800001E-2</v>
      </c>
      <c r="U10" s="161">
        <v>2</v>
      </c>
      <c r="V10" s="161" t="s">
        <v>1523</v>
      </c>
      <c r="W10" s="161" t="s">
        <v>36</v>
      </c>
      <c r="X10" s="161"/>
      <c r="Y10" s="161" t="s">
        <v>2386</v>
      </c>
      <c r="Z10" s="161"/>
      <c r="AA10" s="161"/>
      <c r="AB10" s="161"/>
      <c r="AC10" s="150" t="s">
        <v>2390</v>
      </c>
      <c r="AD10" s="169">
        <v>1.3721136767317942E-2</v>
      </c>
      <c r="AE10" s="181" t="s">
        <v>2614</v>
      </c>
      <c r="AF10" s="150">
        <v>1.389</v>
      </c>
      <c r="AG10" s="150"/>
      <c r="AH10" s="184" t="s">
        <v>2761</v>
      </c>
      <c r="AI10" s="150">
        <v>2</v>
      </c>
      <c r="AJ10" s="182">
        <v>40865</v>
      </c>
      <c r="AK10" s="150"/>
      <c r="AL10" s="150" t="s">
        <v>2580</v>
      </c>
      <c r="AM10" s="150"/>
      <c r="AN10" s="150" t="s">
        <v>2581</v>
      </c>
      <c r="AO10" s="168">
        <f t="shared" ref="AO10:AO49" si="1">AD10*AF10</f>
        <v>1.9058658969804621E-2</v>
      </c>
    </row>
    <row r="11" spans="1:41" ht="89.25">
      <c r="A11" s="161" t="s">
        <v>921</v>
      </c>
      <c r="B11" s="161" t="s">
        <v>1514</v>
      </c>
      <c r="C11" s="161" t="s">
        <v>923</v>
      </c>
      <c r="D11" s="161" t="s">
        <v>1515</v>
      </c>
      <c r="E11" s="161" t="s">
        <v>925</v>
      </c>
      <c r="F11" s="161" t="s">
        <v>1516</v>
      </c>
      <c r="G11" s="161">
        <v>6275811</v>
      </c>
      <c r="H11" s="161" t="s">
        <v>1517</v>
      </c>
      <c r="I11" s="161" t="s">
        <v>1486</v>
      </c>
      <c r="J11" s="161" t="s">
        <v>1518</v>
      </c>
      <c r="K11" s="161" t="s">
        <v>1519</v>
      </c>
      <c r="L11" s="161" t="s">
        <v>50</v>
      </c>
      <c r="M11" s="161" t="s">
        <v>32</v>
      </c>
      <c r="N11" s="161">
        <v>2008</v>
      </c>
      <c r="O11" s="161" t="s">
        <v>1520</v>
      </c>
      <c r="P11" s="161" t="s">
        <v>1521</v>
      </c>
      <c r="Q11" s="161">
        <v>12.540104350166827</v>
      </c>
      <c r="R11" s="161" t="s">
        <v>1522</v>
      </c>
      <c r="S11" s="180" t="s">
        <v>41</v>
      </c>
      <c r="T11" s="161">
        <v>4.2867215690800001E-2</v>
      </c>
      <c r="U11" s="161">
        <v>2</v>
      </c>
      <c r="V11" s="161" t="s">
        <v>1523</v>
      </c>
      <c r="W11" s="161" t="s">
        <v>36</v>
      </c>
      <c r="X11" s="161"/>
      <c r="Y11" s="161" t="s">
        <v>2386</v>
      </c>
      <c r="Z11" s="161"/>
      <c r="AA11" s="161"/>
      <c r="AB11" s="161"/>
      <c r="AC11" s="150" t="s">
        <v>2390</v>
      </c>
      <c r="AD11" s="169">
        <v>1.7850799289520429E-2</v>
      </c>
      <c r="AE11" s="181" t="s">
        <v>2615</v>
      </c>
      <c r="AF11" s="150">
        <v>1.389</v>
      </c>
      <c r="AG11" s="150"/>
      <c r="AH11" s="184" t="s">
        <v>2761</v>
      </c>
      <c r="AI11" s="150">
        <v>2</v>
      </c>
      <c r="AJ11" s="182">
        <v>40865</v>
      </c>
      <c r="AK11" s="150"/>
      <c r="AL11" s="150" t="s">
        <v>2580</v>
      </c>
      <c r="AM11" s="150"/>
      <c r="AN11" s="150" t="s">
        <v>2581</v>
      </c>
      <c r="AO11" s="168">
        <f t="shared" si="1"/>
        <v>2.4794760213143877E-2</v>
      </c>
    </row>
    <row r="12" spans="1:41" ht="89.25">
      <c r="A12" s="161" t="s">
        <v>921</v>
      </c>
      <c r="B12" s="161" t="s">
        <v>1514</v>
      </c>
      <c r="C12" s="161" t="s">
        <v>923</v>
      </c>
      <c r="D12" s="161" t="s">
        <v>1515</v>
      </c>
      <c r="E12" s="161" t="s">
        <v>925</v>
      </c>
      <c r="F12" s="161" t="s">
        <v>1516</v>
      </c>
      <c r="G12" s="161">
        <v>6275811</v>
      </c>
      <c r="H12" s="161" t="s">
        <v>1517</v>
      </c>
      <c r="I12" s="161" t="s">
        <v>1486</v>
      </c>
      <c r="J12" s="161" t="s">
        <v>1518</v>
      </c>
      <c r="K12" s="161" t="s">
        <v>1519</v>
      </c>
      <c r="L12" s="161" t="s">
        <v>50</v>
      </c>
      <c r="M12" s="161" t="s">
        <v>32</v>
      </c>
      <c r="N12" s="161">
        <v>2008</v>
      </c>
      <c r="O12" s="161" t="s">
        <v>1520</v>
      </c>
      <c r="P12" s="161" t="s">
        <v>1521</v>
      </c>
      <c r="Q12" s="161">
        <v>12.540104350166827</v>
      </c>
      <c r="R12" s="161" t="s">
        <v>1522</v>
      </c>
      <c r="S12" s="180" t="s">
        <v>41</v>
      </c>
      <c r="T12" s="161">
        <v>4.2867215690800001E-2</v>
      </c>
      <c r="U12" s="161">
        <v>2</v>
      </c>
      <c r="V12" s="161" t="s">
        <v>1523</v>
      </c>
      <c r="W12" s="161" t="s">
        <v>36</v>
      </c>
      <c r="X12" s="161"/>
      <c r="Y12" s="161" t="s">
        <v>2386</v>
      </c>
      <c r="Z12" s="161"/>
      <c r="AA12" s="161"/>
      <c r="AB12" s="161"/>
      <c r="AC12" s="150" t="s">
        <v>2390</v>
      </c>
      <c r="AD12" s="169">
        <v>3.4680284191829489E-2</v>
      </c>
      <c r="AE12" s="181" t="s">
        <v>2616</v>
      </c>
      <c r="AF12" s="150">
        <v>1.389</v>
      </c>
      <c r="AG12" s="150"/>
      <c r="AH12" s="184" t="s">
        <v>2761</v>
      </c>
      <c r="AI12" s="150">
        <v>2</v>
      </c>
      <c r="AJ12" s="182">
        <v>40865</v>
      </c>
      <c r="AK12" s="150"/>
      <c r="AL12" s="150" t="s">
        <v>2580</v>
      </c>
      <c r="AM12" s="150"/>
      <c r="AN12" s="150" t="s">
        <v>2581</v>
      </c>
      <c r="AO12" s="168">
        <f t="shared" si="1"/>
        <v>4.8170914742451158E-2</v>
      </c>
    </row>
    <row r="13" spans="1:41" ht="89.25">
      <c r="A13" s="161" t="s">
        <v>921</v>
      </c>
      <c r="B13" s="161" t="s">
        <v>1514</v>
      </c>
      <c r="C13" s="161" t="s">
        <v>923</v>
      </c>
      <c r="D13" s="161" t="s">
        <v>1515</v>
      </c>
      <c r="E13" s="161" t="s">
        <v>925</v>
      </c>
      <c r="F13" s="161" t="s">
        <v>1516</v>
      </c>
      <c r="G13" s="161">
        <v>6275811</v>
      </c>
      <c r="H13" s="161" t="s">
        <v>1517</v>
      </c>
      <c r="I13" s="161" t="s">
        <v>1486</v>
      </c>
      <c r="J13" s="161" t="s">
        <v>1518</v>
      </c>
      <c r="K13" s="161" t="s">
        <v>1519</v>
      </c>
      <c r="L13" s="161" t="s">
        <v>50</v>
      </c>
      <c r="M13" s="161" t="s">
        <v>32</v>
      </c>
      <c r="N13" s="161">
        <v>2008</v>
      </c>
      <c r="O13" s="161" t="s">
        <v>1520</v>
      </c>
      <c r="P13" s="161" t="s">
        <v>1521</v>
      </c>
      <c r="Q13" s="161">
        <v>12.540104350166827</v>
      </c>
      <c r="R13" s="161" t="s">
        <v>1522</v>
      </c>
      <c r="S13" s="180" t="s">
        <v>41</v>
      </c>
      <c r="T13" s="161">
        <v>4.2867215690800001E-2</v>
      </c>
      <c r="U13" s="161">
        <v>2</v>
      </c>
      <c r="V13" s="161" t="s">
        <v>1523</v>
      </c>
      <c r="W13" s="161" t="s">
        <v>36</v>
      </c>
      <c r="X13" s="161"/>
      <c r="Y13" s="161" t="s">
        <v>2386</v>
      </c>
      <c r="Z13" s="161"/>
      <c r="AA13" s="161"/>
      <c r="AB13" s="161"/>
      <c r="AC13" s="150" t="s">
        <v>2390</v>
      </c>
      <c r="AD13" s="169">
        <v>1.3898756660746005E-2</v>
      </c>
      <c r="AE13" s="181" t="s">
        <v>2617</v>
      </c>
      <c r="AF13" s="150">
        <v>1.389</v>
      </c>
      <c r="AG13" s="150"/>
      <c r="AH13" s="184" t="s">
        <v>2761</v>
      </c>
      <c r="AI13" s="150">
        <v>2</v>
      </c>
      <c r="AJ13" s="182">
        <v>40865</v>
      </c>
      <c r="AK13" s="150"/>
      <c r="AL13" s="150" t="s">
        <v>2580</v>
      </c>
      <c r="AM13" s="150"/>
      <c r="AN13" s="150" t="s">
        <v>2581</v>
      </c>
      <c r="AO13" s="168">
        <f t="shared" si="1"/>
        <v>1.9305373001776201E-2</v>
      </c>
    </row>
    <row r="14" spans="1:41" ht="89.25">
      <c r="A14" s="161" t="s">
        <v>921</v>
      </c>
      <c r="B14" s="161" t="s">
        <v>1514</v>
      </c>
      <c r="C14" s="161" t="s">
        <v>923</v>
      </c>
      <c r="D14" s="161" t="s">
        <v>1515</v>
      </c>
      <c r="E14" s="161" t="s">
        <v>925</v>
      </c>
      <c r="F14" s="161" t="s">
        <v>1516</v>
      </c>
      <c r="G14" s="161">
        <v>6275811</v>
      </c>
      <c r="H14" s="161" t="s">
        <v>1517</v>
      </c>
      <c r="I14" s="161" t="s">
        <v>1486</v>
      </c>
      <c r="J14" s="161" t="s">
        <v>1518</v>
      </c>
      <c r="K14" s="161" t="s">
        <v>1519</v>
      </c>
      <c r="L14" s="161" t="s">
        <v>50</v>
      </c>
      <c r="M14" s="161" t="s">
        <v>32</v>
      </c>
      <c r="N14" s="161">
        <v>2008</v>
      </c>
      <c r="O14" s="161" t="s">
        <v>1520</v>
      </c>
      <c r="P14" s="161" t="s">
        <v>1521</v>
      </c>
      <c r="Q14" s="161">
        <v>12.540104350166827</v>
      </c>
      <c r="R14" s="161" t="s">
        <v>1522</v>
      </c>
      <c r="S14" s="180" t="s">
        <v>41</v>
      </c>
      <c r="T14" s="161">
        <v>4.2867215690800001E-2</v>
      </c>
      <c r="U14" s="161">
        <v>2</v>
      </c>
      <c r="V14" s="161" t="s">
        <v>1523</v>
      </c>
      <c r="W14" s="161" t="s">
        <v>36</v>
      </c>
      <c r="X14" s="161"/>
      <c r="Y14" s="161" t="s">
        <v>2386</v>
      </c>
      <c r="Z14" s="161"/>
      <c r="AA14" s="161"/>
      <c r="AB14" s="161"/>
      <c r="AC14" s="150" t="s">
        <v>2390</v>
      </c>
      <c r="AD14" s="169">
        <v>2.5799289520426292E-2</v>
      </c>
      <c r="AE14" s="181" t="s">
        <v>2618</v>
      </c>
      <c r="AF14" s="150">
        <v>1.389</v>
      </c>
      <c r="AG14" s="150"/>
      <c r="AH14" s="184" t="s">
        <v>2761</v>
      </c>
      <c r="AI14" s="150">
        <v>2</v>
      </c>
      <c r="AJ14" s="182">
        <v>40865</v>
      </c>
      <c r="AK14" s="150"/>
      <c r="AL14" s="150" t="s">
        <v>2580</v>
      </c>
      <c r="AM14" s="150"/>
      <c r="AN14" s="150" t="s">
        <v>2581</v>
      </c>
      <c r="AO14" s="168">
        <f t="shared" si="1"/>
        <v>3.583521314387212E-2</v>
      </c>
    </row>
    <row r="15" spans="1:41" ht="89.25">
      <c r="A15" s="161" t="s">
        <v>921</v>
      </c>
      <c r="B15" s="161" t="s">
        <v>1514</v>
      </c>
      <c r="C15" s="161" t="s">
        <v>923</v>
      </c>
      <c r="D15" s="161" t="s">
        <v>1515</v>
      </c>
      <c r="E15" s="161" t="s">
        <v>925</v>
      </c>
      <c r="F15" s="161" t="s">
        <v>1516</v>
      </c>
      <c r="G15" s="161">
        <v>6275811</v>
      </c>
      <c r="H15" s="161" t="s">
        <v>1517</v>
      </c>
      <c r="I15" s="161" t="s">
        <v>1486</v>
      </c>
      <c r="J15" s="161" t="s">
        <v>1518</v>
      </c>
      <c r="K15" s="161" t="s">
        <v>1519</v>
      </c>
      <c r="L15" s="161" t="s">
        <v>50</v>
      </c>
      <c r="M15" s="161" t="s">
        <v>32</v>
      </c>
      <c r="N15" s="161">
        <v>2008</v>
      </c>
      <c r="O15" s="161" t="s">
        <v>1520</v>
      </c>
      <c r="P15" s="161" t="s">
        <v>1521</v>
      </c>
      <c r="Q15" s="161">
        <v>12.540104350166827</v>
      </c>
      <c r="R15" s="161" t="s">
        <v>1522</v>
      </c>
      <c r="S15" s="180" t="s">
        <v>41</v>
      </c>
      <c r="T15" s="161">
        <v>4.2867215690800001E-2</v>
      </c>
      <c r="U15" s="161">
        <v>2</v>
      </c>
      <c r="V15" s="161" t="s">
        <v>1523</v>
      </c>
      <c r="W15" s="161" t="s">
        <v>36</v>
      </c>
      <c r="X15" s="161"/>
      <c r="Y15" s="161" t="s">
        <v>2386</v>
      </c>
      <c r="Z15" s="161"/>
      <c r="AA15" s="161"/>
      <c r="AB15" s="161"/>
      <c r="AC15" s="150" t="s">
        <v>2390</v>
      </c>
      <c r="AD15" s="169">
        <v>1.5586145648312613E-2</v>
      </c>
      <c r="AE15" s="181" t="s">
        <v>2619</v>
      </c>
      <c r="AF15" s="150">
        <v>1.389</v>
      </c>
      <c r="AG15" s="150"/>
      <c r="AH15" s="184" t="s">
        <v>2761</v>
      </c>
      <c r="AI15" s="150">
        <v>2</v>
      </c>
      <c r="AJ15" s="182">
        <v>40865</v>
      </c>
      <c r="AK15" s="150"/>
      <c r="AL15" s="150" t="s">
        <v>2580</v>
      </c>
      <c r="AM15" s="150"/>
      <c r="AN15" s="150" t="s">
        <v>2581</v>
      </c>
      <c r="AO15" s="168">
        <f t="shared" si="1"/>
        <v>2.164915630550622E-2</v>
      </c>
    </row>
    <row r="16" spans="1:41" ht="89.25">
      <c r="A16" s="161" t="s">
        <v>921</v>
      </c>
      <c r="B16" s="161" t="s">
        <v>1514</v>
      </c>
      <c r="C16" s="161" t="s">
        <v>923</v>
      </c>
      <c r="D16" s="161" t="s">
        <v>1515</v>
      </c>
      <c r="E16" s="161" t="s">
        <v>925</v>
      </c>
      <c r="F16" s="161" t="s">
        <v>1516</v>
      </c>
      <c r="G16" s="161">
        <v>6275811</v>
      </c>
      <c r="H16" s="161" t="s">
        <v>1517</v>
      </c>
      <c r="I16" s="161" t="s">
        <v>1486</v>
      </c>
      <c r="J16" s="161" t="s">
        <v>1518</v>
      </c>
      <c r="K16" s="161" t="s">
        <v>1519</v>
      </c>
      <c r="L16" s="161" t="s">
        <v>50</v>
      </c>
      <c r="M16" s="161" t="s">
        <v>32</v>
      </c>
      <c r="N16" s="161">
        <v>2008</v>
      </c>
      <c r="O16" s="161" t="s">
        <v>1520</v>
      </c>
      <c r="P16" s="161" t="s">
        <v>1521</v>
      </c>
      <c r="Q16" s="161">
        <v>12.540104350166827</v>
      </c>
      <c r="R16" s="161" t="s">
        <v>1522</v>
      </c>
      <c r="S16" s="180" t="s">
        <v>41</v>
      </c>
      <c r="T16" s="161">
        <v>4.2867215690800001E-2</v>
      </c>
      <c r="U16" s="161">
        <v>2</v>
      </c>
      <c r="V16" s="161" t="s">
        <v>1523</v>
      </c>
      <c r="W16" s="161" t="s">
        <v>36</v>
      </c>
      <c r="X16" s="161"/>
      <c r="Y16" s="161" t="s">
        <v>2386</v>
      </c>
      <c r="Z16" s="161"/>
      <c r="AA16" s="161"/>
      <c r="AB16" s="161"/>
      <c r="AC16" s="150" t="s">
        <v>2390</v>
      </c>
      <c r="AD16" s="169">
        <v>3.0639431616341035E-2</v>
      </c>
      <c r="AE16" s="181" t="s">
        <v>2620</v>
      </c>
      <c r="AF16" s="150">
        <v>1.389</v>
      </c>
      <c r="AG16" s="150"/>
      <c r="AH16" s="184" t="s">
        <v>2761</v>
      </c>
      <c r="AI16" s="150">
        <v>2</v>
      </c>
      <c r="AJ16" s="182">
        <v>40865</v>
      </c>
      <c r="AK16" s="150"/>
      <c r="AL16" s="150" t="s">
        <v>2580</v>
      </c>
      <c r="AM16" s="150"/>
      <c r="AN16" s="150" t="s">
        <v>2581</v>
      </c>
      <c r="AO16" s="168">
        <f t="shared" si="1"/>
        <v>4.25581705150977E-2</v>
      </c>
    </row>
    <row r="17" spans="1:41" ht="89.25">
      <c r="A17" s="161" t="s">
        <v>921</v>
      </c>
      <c r="B17" s="161" t="s">
        <v>1514</v>
      </c>
      <c r="C17" s="161" t="s">
        <v>923</v>
      </c>
      <c r="D17" s="161" t="s">
        <v>1515</v>
      </c>
      <c r="E17" s="161" t="s">
        <v>925</v>
      </c>
      <c r="F17" s="161" t="s">
        <v>1516</v>
      </c>
      <c r="G17" s="161">
        <v>6275811</v>
      </c>
      <c r="H17" s="161" t="s">
        <v>1517</v>
      </c>
      <c r="I17" s="161" t="s">
        <v>1486</v>
      </c>
      <c r="J17" s="161" t="s">
        <v>1518</v>
      </c>
      <c r="K17" s="161" t="s">
        <v>1519</v>
      </c>
      <c r="L17" s="161" t="s">
        <v>50</v>
      </c>
      <c r="M17" s="161" t="s">
        <v>32</v>
      </c>
      <c r="N17" s="161">
        <v>2008</v>
      </c>
      <c r="O17" s="161" t="s">
        <v>1520</v>
      </c>
      <c r="P17" s="161" t="s">
        <v>1521</v>
      </c>
      <c r="Q17" s="161">
        <v>12.540104350166827</v>
      </c>
      <c r="R17" s="161" t="s">
        <v>1522</v>
      </c>
      <c r="S17" s="180" t="s">
        <v>41</v>
      </c>
      <c r="T17" s="161">
        <v>4.2867215690800001E-2</v>
      </c>
      <c r="U17" s="161">
        <v>2</v>
      </c>
      <c r="V17" s="161" t="s">
        <v>1523</v>
      </c>
      <c r="W17" s="161" t="s">
        <v>36</v>
      </c>
      <c r="X17" s="161"/>
      <c r="Y17" s="161" t="s">
        <v>2386</v>
      </c>
      <c r="Z17" s="161"/>
      <c r="AA17" s="161"/>
      <c r="AB17" s="161"/>
      <c r="AC17" s="150" t="s">
        <v>2390</v>
      </c>
      <c r="AD17" s="169">
        <v>1.5541740674955598E-2</v>
      </c>
      <c r="AE17" s="181" t="s">
        <v>2621</v>
      </c>
      <c r="AF17" s="150">
        <v>1.389</v>
      </c>
      <c r="AG17" s="150"/>
      <c r="AH17" s="184" t="s">
        <v>2761</v>
      </c>
      <c r="AI17" s="150">
        <v>2</v>
      </c>
      <c r="AJ17" s="182">
        <v>40865</v>
      </c>
      <c r="AK17" s="150"/>
      <c r="AL17" s="150" t="s">
        <v>2580</v>
      </c>
      <c r="AM17" s="150"/>
      <c r="AN17" s="150" t="s">
        <v>2581</v>
      </c>
      <c r="AO17" s="168">
        <f t="shared" si="1"/>
        <v>2.1587477797513327E-2</v>
      </c>
    </row>
    <row r="18" spans="1:41" ht="89.25">
      <c r="A18" s="161" t="s">
        <v>921</v>
      </c>
      <c r="B18" s="161" t="s">
        <v>1514</v>
      </c>
      <c r="C18" s="161" t="s">
        <v>923</v>
      </c>
      <c r="D18" s="161" t="s">
        <v>1515</v>
      </c>
      <c r="E18" s="161" t="s">
        <v>925</v>
      </c>
      <c r="F18" s="161" t="s">
        <v>1516</v>
      </c>
      <c r="G18" s="161">
        <v>6275811</v>
      </c>
      <c r="H18" s="161" t="s">
        <v>1517</v>
      </c>
      <c r="I18" s="161" t="s">
        <v>1486</v>
      </c>
      <c r="J18" s="161" t="s">
        <v>1518</v>
      </c>
      <c r="K18" s="161" t="s">
        <v>1519</v>
      </c>
      <c r="L18" s="161" t="s">
        <v>50</v>
      </c>
      <c r="M18" s="161" t="s">
        <v>32</v>
      </c>
      <c r="N18" s="161">
        <v>2008</v>
      </c>
      <c r="O18" s="161" t="s">
        <v>1520</v>
      </c>
      <c r="P18" s="161" t="s">
        <v>1521</v>
      </c>
      <c r="Q18" s="161">
        <v>12.540104350166827</v>
      </c>
      <c r="R18" s="161" t="s">
        <v>1522</v>
      </c>
      <c r="S18" s="180" t="s">
        <v>41</v>
      </c>
      <c r="T18" s="161">
        <v>4.2867215690800001E-2</v>
      </c>
      <c r="U18" s="161">
        <v>2</v>
      </c>
      <c r="V18" s="161" t="s">
        <v>1523</v>
      </c>
      <c r="W18" s="161" t="s">
        <v>36</v>
      </c>
      <c r="X18" s="161"/>
      <c r="Y18" s="161" t="s">
        <v>2386</v>
      </c>
      <c r="Z18" s="161"/>
      <c r="AA18" s="161"/>
      <c r="AB18" s="161"/>
      <c r="AC18" s="150" t="s">
        <v>2390</v>
      </c>
      <c r="AD18" s="169">
        <v>0.16070159857904087</v>
      </c>
      <c r="AE18" s="181" t="s">
        <v>2622</v>
      </c>
      <c r="AF18" s="150">
        <v>1.389</v>
      </c>
      <c r="AG18" s="150"/>
      <c r="AH18" s="184" t="s">
        <v>2761</v>
      </c>
      <c r="AI18" s="150">
        <v>2</v>
      </c>
      <c r="AJ18" s="182">
        <v>40865</v>
      </c>
      <c r="AK18" s="150"/>
      <c r="AL18" s="150" t="s">
        <v>2580</v>
      </c>
      <c r="AM18" s="150"/>
      <c r="AN18" s="150" t="s">
        <v>2581</v>
      </c>
      <c r="AO18" s="168">
        <f t="shared" si="1"/>
        <v>0.22321452042628778</v>
      </c>
    </row>
    <row r="19" spans="1:41" ht="89.25">
      <c r="A19" s="161" t="s">
        <v>921</v>
      </c>
      <c r="B19" s="161" t="s">
        <v>1514</v>
      </c>
      <c r="C19" s="161" t="s">
        <v>923</v>
      </c>
      <c r="D19" s="161" t="s">
        <v>1515</v>
      </c>
      <c r="E19" s="161" t="s">
        <v>925</v>
      </c>
      <c r="F19" s="161" t="s">
        <v>1516</v>
      </c>
      <c r="G19" s="161">
        <v>6275811</v>
      </c>
      <c r="H19" s="161" t="s">
        <v>1517</v>
      </c>
      <c r="I19" s="161" t="s">
        <v>1486</v>
      </c>
      <c r="J19" s="161" t="s">
        <v>1518</v>
      </c>
      <c r="K19" s="161" t="s">
        <v>1519</v>
      </c>
      <c r="L19" s="161" t="s">
        <v>50</v>
      </c>
      <c r="M19" s="161" t="s">
        <v>32</v>
      </c>
      <c r="N19" s="161">
        <v>2008</v>
      </c>
      <c r="O19" s="161" t="s">
        <v>1520</v>
      </c>
      <c r="P19" s="161" t="s">
        <v>1521</v>
      </c>
      <c r="Q19" s="161">
        <v>12.540104350166827</v>
      </c>
      <c r="R19" s="161" t="s">
        <v>1522</v>
      </c>
      <c r="S19" s="180" t="s">
        <v>41</v>
      </c>
      <c r="T19" s="161">
        <v>4.2867215690800001E-2</v>
      </c>
      <c r="U19" s="161">
        <v>2</v>
      </c>
      <c r="V19" s="161" t="s">
        <v>1523</v>
      </c>
      <c r="W19" s="161" t="s">
        <v>36</v>
      </c>
      <c r="X19" s="161"/>
      <c r="Y19" s="161" t="s">
        <v>2386</v>
      </c>
      <c r="Z19" s="161"/>
      <c r="AA19" s="161"/>
      <c r="AB19" s="161"/>
      <c r="AC19" s="150" t="s">
        <v>2390</v>
      </c>
      <c r="AD19" s="169">
        <v>9.1740674955595042E-2</v>
      </c>
      <c r="AE19" s="181" t="s">
        <v>2623</v>
      </c>
      <c r="AF19" s="150">
        <v>1.389</v>
      </c>
      <c r="AG19" s="150"/>
      <c r="AH19" s="184" t="s">
        <v>2761</v>
      </c>
      <c r="AI19" s="150">
        <v>2</v>
      </c>
      <c r="AJ19" s="182">
        <v>40865</v>
      </c>
      <c r="AK19" s="150"/>
      <c r="AL19" s="150" t="s">
        <v>2580</v>
      </c>
      <c r="AM19" s="150"/>
      <c r="AN19" s="150" t="s">
        <v>2581</v>
      </c>
      <c r="AO19" s="168">
        <f t="shared" si="1"/>
        <v>0.12742779751332151</v>
      </c>
    </row>
    <row r="20" spans="1:41" ht="89.25">
      <c r="A20" s="161" t="s">
        <v>921</v>
      </c>
      <c r="B20" s="161" t="s">
        <v>1514</v>
      </c>
      <c r="C20" s="161" t="s">
        <v>923</v>
      </c>
      <c r="D20" s="161" t="s">
        <v>1515</v>
      </c>
      <c r="E20" s="161" t="s">
        <v>925</v>
      </c>
      <c r="F20" s="161" t="s">
        <v>1516</v>
      </c>
      <c r="G20" s="161">
        <v>6275811</v>
      </c>
      <c r="H20" s="161" t="s">
        <v>1517</v>
      </c>
      <c r="I20" s="161" t="s">
        <v>1486</v>
      </c>
      <c r="J20" s="161" t="s">
        <v>1518</v>
      </c>
      <c r="K20" s="161" t="s">
        <v>1519</v>
      </c>
      <c r="L20" s="161" t="s">
        <v>50</v>
      </c>
      <c r="M20" s="161" t="s">
        <v>32</v>
      </c>
      <c r="N20" s="161">
        <v>2008</v>
      </c>
      <c r="O20" s="161" t="s">
        <v>1520</v>
      </c>
      <c r="P20" s="161" t="s">
        <v>1521</v>
      </c>
      <c r="Q20" s="161">
        <v>12.540104350166827</v>
      </c>
      <c r="R20" s="161" t="s">
        <v>1522</v>
      </c>
      <c r="S20" s="180" t="s">
        <v>41</v>
      </c>
      <c r="T20" s="161">
        <v>4.2867215690800001E-2</v>
      </c>
      <c r="U20" s="161">
        <v>2</v>
      </c>
      <c r="V20" s="161" t="s">
        <v>1523</v>
      </c>
      <c r="W20" s="161" t="s">
        <v>36</v>
      </c>
      <c r="X20" s="161"/>
      <c r="Y20" s="161" t="s">
        <v>2386</v>
      </c>
      <c r="Z20" s="161"/>
      <c r="AA20" s="161"/>
      <c r="AB20" s="161"/>
      <c r="AC20" s="150" t="s">
        <v>2390</v>
      </c>
      <c r="AD20" s="169">
        <v>0.15572824156305509</v>
      </c>
      <c r="AE20" s="181" t="s">
        <v>2624</v>
      </c>
      <c r="AF20" s="150">
        <v>1.389</v>
      </c>
      <c r="AG20" s="150"/>
      <c r="AH20" s="184" t="s">
        <v>2761</v>
      </c>
      <c r="AI20" s="150">
        <v>2</v>
      </c>
      <c r="AJ20" s="182">
        <v>40865</v>
      </c>
      <c r="AK20" s="150"/>
      <c r="AL20" s="150" t="s">
        <v>2580</v>
      </c>
      <c r="AM20" s="150"/>
      <c r="AN20" s="150" t="s">
        <v>2581</v>
      </c>
      <c r="AO20" s="168">
        <f t="shared" si="1"/>
        <v>0.21630652753108354</v>
      </c>
    </row>
    <row r="21" spans="1:41" ht="89.25">
      <c r="A21" s="161" t="s">
        <v>921</v>
      </c>
      <c r="B21" s="161" t="s">
        <v>1514</v>
      </c>
      <c r="C21" s="161" t="s">
        <v>923</v>
      </c>
      <c r="D21" s="161" t="s">
        <v>1515</v>
      </c>
      <c r="E21" s="161" t="s">
        <v>925</v>
      </c>
      <c r="F21" s="161" t="s">
        <v>1516</v>
      </c>
      <c r="G21" s="161">
        <v>6275811</v>
      </c>
      <c r="H21" s="161" t="s">
        <v>1517</v>
      </c>
      <c r="I21" s="161" t="s">
        <v>1486</v>
      </c>
      <c r="J21" s="161" t="s">
        <v>1518</v>
      </c>
      <c r="K21" s="161" t="s">
        <v>1519</v>
      </c>
      <c r="L21" s="161" t="s">
        <v>50</v>
      </c>
      <c r="M21" s="161" t="s">
        <v>32</v>
      </c>
      <c r="N21" s="161">
        <v>2008</v>
      </c>
      <c r="O21" s="161" t="s">
        <v>1520</v>
      </c>
      <c r="P21" s="161" t="s">
        <v>1521</v>
      </c>
      <c r="Q21" s="161">
        <v>12.540104350166827</v>
      </c>
      <c r="R21" s="161" t="s">
        <v>1522</v>
      </c>
      <c r="S21" s="180" t="s">
        <v>41</v>
      </c>
      <c r="T21" s="161">
        <v>4.2867215690800001E-2</v>
      </c>
      <c r="U21" s="161">
        <v>2</v>
      </c>
      <c r="V21" s="161" t="s">
        <v>1523</v>
      </c>
      <c r="W21" s="161" t="s">
        <v>36</v>
      </c>
      <c r="X21" s="161"/>
      <c r="Y21" s="161" t="s">
        <v>2386</v>
      </c>
      <c r="Z21" s="161"/>
      <c r="AA21" s="161"/>
      <c r="AB21" s="161"/>
      <c r="AC21" s="150" t="s">
        <v>2390</v>
      </c>
      <c r="AD21" s="169">
        <v>0.24356127886323273</v>
      </c>
      <c r="AE21" s="181" t="s">
        <v>2625</v>
      </c>
      <c r="AF21" s="150">
        <v>1.389</v>
      </c>
      <c r="AG21" s="150"/>
      <c r="AH21" s="184" t="s">
        <v>2761</v>
      </c>
      <c r="AI21" s="150">
        <v>2</v>
      </c>
      <c r="AJ21" s="182">
        <v>40865</v>
      </c>
      <c r="AK21" s="150"/>
      <c r="AL21" s="150" t="s">
        <v>2580</v>
      </c>
      <c r="AM21" s="150"/>
      <c r="AN21" s="150" t="s">
        <v>2581</v>
      </c>
      <c r="AO21" s="168">
        <f t="shared" si="1"/>
        <v>0.33830661634103026</v>
      </c>
    </row>
    <row r="22" spans="1:41" ht="89.25">
      <c r="A22" s="161" t="s">
        <v>921</v>
      </c>
      <c r="B22" s="161" t="s">
        <v>1514</v>
      </c>
      <c r="C22" s="161" t="s">
        <v>923</v>
      </c>
      <c r="D22" s="161" t="s">
        <v>1515</v>
      </c>
      <c r="E22" s="161" t="s">
        <v>925</v>
      </c>
      <c r="F22" s="161" t="s">
        <v>1516</v>
      </c>
      <c r="G22" s="161">
        <v>6275811</v>
      </c>
      <c r="H22" s="161" t="s">
        <v>1517</v>
      </c>
      <c r="I22" s="161" t="s">
        <v>1486</v>
      </c>
      <c r="J22" s="161" t="s">
        <v>1518</v>
      </c>
      <c r="K22" s="161" t="s">
        <v>1519</v>
      </c>
      <c r="L22" s="161" t="s">
        <v>50</v>
      </c>
      <c r="M22" s="161" t="s">
        <v>32</v>
      </c>
      <c r="N22" s="161">
        <v>2008</v>
      </c>
      <c r="O22" s="161" t="s">
        <v>1520</v>
      </c>
      <c r="P22" s="161" t="s">
        <v>1521</v>
      </c>
      <c r="Q22" s="161">
        <v>12.540104350166827</v>
      </c>
      <c r="R22" s="161" t="s">
        <v>1522</v>
      </c>
      <c r="S22" s="180" t="s">
        <v>41</v>
      </c>
      <c r="T22" s="161">
        <v>4.2867215690800001E-2</v>
      </c>
      <c r="U22" s="161">
        <v>2</v>
      </c>
      <c r="V22" s="161" t="s">
        <v>1523</v>
      </c>
      <c r="W22" s="161" t="s">
        <v>36</v>
      </c>
      <c r="X22" s="161"/>
      <c r="Y22" s="161" t="s">
        <v>2386</v>
      </c>
      <c r="Z22" s="161"/>
      <c r="AA22" s="161"/>
      <c r="AB22" s="161"/>
      <c r="AC22" s="150" t="s">
        <v>2390</v>
      </c>
      <c r="AD22" s="169">
        <v>1.5985790408525758E-2</v>
      </c>
      <c r="AE22" s="181" t="s">
        <v>2626</v>
      </c>
      <c r="AF22" s="150">
        <v>1.389</v>
      </c>
      <c r="AG22" s="150"/>
      <c r="AH22" s="184" t="s">
        <v>2761</v>
      </c>
      <c r="AI22" s="150">
        <v>2</v>
      </c>
      <c r="AJ22" s="182">
        <v>40865</v>
      </c>
      <c r="AK22" s="150"/>
      <c r="AL22" s="150" t="s">
        <v>2580</v>
      </c>
      <c r="AM22" s="150"/>
      <c r="AN22" s="150" t="s">
        <v>2581</v>
      </c>
      <c r="AO22" s="168">
        <f t="shared" si="1"/>
        <v>2.2204262877442277E-2</v>
      </c>
    </row>
    <row r="23" spans="1:41" ht="89.25">
      <c r="A23" s="161" t="s">
        <v>921</v>
      </c>
      <c r="B23" s="161" t="s">
        <v>1514</v>
      </c>
      <c r="C23" s="161" t="s">
        <v>923</v>
      </c>
      <c r="D23" s="161" t="s">
        <v>1515</v>
      </c>
      <c r="E23" s="161" t="s">
        <v>925</v>
      </c>
      <c r="F23" s="161" t="s">
        <v>1516</v>
      </c>
      <c r="G23" s="161">
        <v>6275811</v>
      </c>
      <c r="H23" s="161" t="s">
        <v>1517</v>
      </c>
      <c r="I23" s="161" t="s">
        <v>1486</v>
      </c>
      <c r="J23" s="161" t="s">
        <v>1518</v>
      </c>
      <c r="K23" s="161" t="s">
        <v>1519</v>
      </c>
      <c r="L23" s="161" t="s">
        <v>50</v>
      </c>
      <c r="M23" s="161" t="s">
        <v>32</v>
      </c>
      <c r="N23" s="161">
        <v>2008</v>
      </c>
      <c r="O23" s="161" t="s">
        <v>1520</v>
      </c>
      <c r="P23" s="161" t="s">
        <v>1521</v>
      </c>
      <c r="Q23" s="161">
        <v>12.540104350166827</v>
      </c>
      <c r="R23" s="161" t="s">
        <v>1522</v>
      </c>
      <c r="S23" s="180" t="s">
        <v>41</v>
      </c>
      <c r="T23" s="161">
        <v>4.2867215690800001E-2</v>
      </c>
      <c r="U23" s="161">
        <v>2</v>
      </c>
      <c r="V23" s="161" t="s">
        <v>1523</v>
      </c>
      <c r="W23" s="161" t="s">
        <v>36</v>
      </c>
      <c r="X23" s="161"/>
      <c r="Y23" s="161" t="s">
        <v>2386</v>
      </c>
      <c r="Z23" s="161"/>
      <c r="AA23" s="161"/>
      <c r="AB23" s="161"/>
      <c r="AC23" s="150" t="s">
        <v>2390</v>
      </c>
      <c r="AD23" s="169">
        <v>1.3099467140319719E-2</v>
      </c>
      <c r="AE23" s="181" t="s">
        <v>2627</v>
      </c>
      <c r="AF23" s="150">
        <v>1.389</v>
      </c>
      <c r="AG23" s="150"/>
      <c r="AH23" s="184" t="s">
        <v>2761</v>
      </c>
      <c r="AI23" s="150">
        <v>2</v>
      </c>
      <c r="AJ23" s="182">
        <v>40865</v>
      </c>
      <c r="AK23" s="150"/>
      <c r="AL23" s="150" t="s">
        <v>2580</v>
      </c>
      <c r="AM23" s="150"/>
      <c r="AN23" s="150" t="s">
        <v>2581</v>
      </c>
      <c r="AO23" s="168">
        <f t="shared" si="1"/>
        <v>1.819515985790409E-2</v>
      </c>
    </row>
    <row r="24" spans="1:41" ht="89.25">
      <c r="A24" s="161" t="s">
        <v>921</v>
      </c>
      <c r="B24" s="161" t="s">
        <v>1514</v>
      </c>
      <c r="C24" s="161" t="s">
        <v>923</v>
      </c>
      <c r="D24" s="161" t="s">
        <v>1515</v>
      </c>
      <c r="E24" s="161" t="s">
        <v>925</v>
      </c>
      <c r="F24" s="161" t="s">
        <v>1516</v>
      </c>
      <c r="G24" s="161">
        <v>6275811</v>
      </c>
      <c r="H24" s="161" t="s">
        <v>1517</v>
      </c>
      <c r="I24" s="161" t="s">
        <v>1486</v>
      </c>
      <c r="J24" s="161" t="s">
        <v>1518</v>
      </c>
      <c r="K24" s="161" t="s">
        <v>1519</v>
      </c>
      <c r="L24" s="161" t="s">
        <v>50</v>
      </c>
      <c r="M24" s="161" t="s">
        <v>32</v>
      </c>
      <c r="N24" s="161">
        <v>2008</v>
      </c>
      <c r="O24" s="161" t="s">
        <v>1520</v>
      </c>
      <c r="P24" s="161" t="s">
        <v>1521</v>
      </c>
      <c r="Q24" s="161">
        <v>12.540104350166827</v>
      </c>
      <c r="R24" s="161" t="s">
        <v>1522</v>
      </c>
      <c r="S24" s="180" t="s">
        <v>41</v>
      </c>
      <c r="T24" s="161">
        <v>4.2867215690800001E-2</v>
      </c>
      <c r="U24" s="161">
        <v>2</v>
      </c>
      <c r="V24" s="161" t="s">
        <v>1523</v>
      </c>
      <c r="W24" s="161" t="s">
        <v>36</v>
      </c>
      <c r="X24" s="161"/>
      <c r="Y24" s="161" t="s">
        <v>2386</v>
      </c>
      <c r="Z24" s="161"/>
      <c r="AA24" s="161"/>
      <c r="AB24" s="161"/>
      <c r="AC24" s="150" t="s">
        <v>2390</v>
      </c>
      <c r="AD24" s="169">
        <v>2.6420959147424518E-2</v>
      </c>
      <c r="AE24" s="181" t="s">
        <v>2628</v>
      </c>
      <c r="AF24" s="150">
        <v>1.389</v>
      </c>
      <c r="AG24" s="150"/>
      <c r="AH24" s="184" t="s">
        <v>2761</v>
      </c>
      <c r="AI24" s="150">
        <v>2</v>
      </c>
      <c r="AJ24" s="182">
        <v>40865</v>
      </c>
      <c r="AK24" s="150"/>
      <c r="AL24" s="150" t="s">
        <v>2580</v>
      </c>
      <c r="AM24" s="150"/>
      <c r="AN24" s="150" t="s">
        <v>2581</v>
      </c>
      <c r="AO24" s="168">
        <f t="shared" si="1"/>
        <v>3.6698712255772654E-2</v>
      </c>
    </row>
    <row r="25" spans="1:41" ht="89.25">
      <c r="A25" s="161" t="s">
        <v>921</v>
      </c>
      <c r="B25" s="161" t="s">
        <v>1514</v>
      </c>
      <c r="C25" s="161" t="s">
        <v>923</v>
      </c>
      <c r="D25" s="161" t="s">
        <v>1515</v>
      </c>
      <c r="E25" s="161" t="s">
        <v>925</v>
      </c>
      <c r="F25" s="161" t="s">
        <v>1516</v>
      </c>
      <c r="G25" s="161">
        <v>6275811</v>
      </c>
      <c r="H25" s="161" t="s">
        <v>1517</v>
      </c>
      <c r="I25" s="161" t="s">
        <v>1486</v>
      </c>
      <c r="J25" s="161" t="s">
        <v>1518</v>
      </c>
      <c r="K25" s="161" t="s">
        <v>1519</v>
      </c>
      <c r="L25" s="161" t="s">
        <v>50</v>
      </c>
      <c r="M25" s="161" t="s">
        <v>32</v>
      </c>
      <c r="N25" s="161">
        <v>2008</v>
      </c>
      <c r="O25" s="161" t="s">
        <v>1520</v>
      </c>
      <c r="P25" s="161" t="s">
        <v>1521</v>
      </c>
      <c r="Q25" s="161">
        <v>12.540104350166827</v>
      </c>
      <c r="R25" s="161" t="s">
        <v>1522</v>
      </c>
      <c r="S25" s="180" t="s">
        <v>41</v>
      </c>
      <c r="T25" s="161">
        <v>4.2867215690800001E-2</v>
      </c>
      <c r="U25" s="161">
        <v>2</v>
      </c>
      <c r="V25" s="161" t="s">
        <v>1523</v>
      </c>
      <c r="W25" s="161" t="s">
        <v>36</v>
      </c>
      <c r="X25" s="161"/>
      <c r="Y25" s="161" t="s">
        <v>2386</v>
      </c>
      <c r="Z25" s="161"/>
      <c r="AA25" s="161"/>
      <c r="AB25" s="161"/>
      <c r="AC25" s="150" t="s">
        <v>2390</v>
      </c>
      <c r="AD25" s="169">
        <v>5.457371225577265E-2</v>
      </c>
      <c r="AE25" s="181" t="s">
        <v>2629</v>
      </c>
      <c r="AF25" s="150">
        <v>1.389</v>
      </c>
      <c r="AG25" s="150"/>
      <c r="AH25" s="184" t="s">
        <v>2761</v>
      </c>
      <c r="AI25" s="150">
        <v>2</v>
      </c>
      <c r="AJ25" s="182">
        <v>40865</v>
      </c>
      <c r="AK25" s="150"/>
      <c r="AL25" s="150" t="s">
        <v>2580</v>
      </c>
      <c r="AM25" s="150"/>
      <c r="AN25" s="150" t="s">
        <v>2581</v>
      </c>
      <c r="AO25" s="168">
        <f t="shared" si="1"/>
        <v>7.5802886323268218E-2</v>
      </c>
    </row>
    <row r="26" spans="1:41" ht="89.25">
      <c r="A26" s="161" t="s">
        <v>921</v>
      </c>
      <c r="B26" s="161" t="s">
        <v>1514</v>
      </c>
      <c r="C26" s="161" t="s">
        <v>923</v>
      </c>
      <c r="D26" s="161" t="s">
        <v>1515</v>
      </c>
      <c r="E26" s="161" t="s">
        <v>925</v>
      </c>
      <c r="F26" s="161" t="s">
        <v>1516</v>
      </c>
      <c r="G26" s="161">
        <v>6275811</v>
      </c>
      <c r="H26" s="161" t="s">
        <v>1517</v>
      </c>
      <c r="I26" s="161" t="s">
        <v>1486</v>
      </c>
      <c r="J26" s="161" t="s">
        <v>1518</v>
      </c>
      <c r="K26" s="161" t="s">
        <v>1519</v>
      </c>
      <c r="L26" s="161" t="s">
        <v>50</v>
      </c>
      <c r="M26" s="161" t="s">
        <v>32</v>
      </c>
      <c r="N26" s="161">
        <v>2008</v>
      </c>
      <c r="O26" s="161" t="s">
        <v>1520</v>
      </c>
      <c r="P26" s="161" t="s">
        <v>1521</v>
      </c>
      <c r="Q26" s="161">
        <v>12.540104350166827</v>
      </c>
      <c r="R26" s="161" t="s">
        <v>1522</v>
      </c>
      <c r="S26" s="180" t="s">
        <v>41</v>
      </c>
      <c r="T26" s="161">
        <v>4.2867215690800001E-2</v>
      </c>
      <c r="U26" s="161">
        <v>2</v>
      </c>
      <c r="V26" s="161" t="s">
        <v>1523</v>
      </c>
      <c r="W26" s="161" t="s">
        <v>36</v>
      </c>
      <c r="X26" s="161"/>
      <c r="Y26" s="161" t="s">
        <v>2386</v>
      </c>
      <c r="Z26" s="161"/>
      <c r="AA26" s="161"/>
      <c r="AB26" s="161"/>
      <c r="AC26" s="150" t="s">
        <v>2390</v>
      </c>
      <c r="AD26" s="169">
        <v>1.3676731793960926E-2</v>
      </c>
      <c r="AE26" s="181" t="s">
        <v>2630</v>
      </c>
      <c r="AF26" s="150">
        <v>1.389</v>
      </c>
      <c r="AG26" s="150"/>
      <c r="AH26" s="184" t="s">
        <v>2761</v>
      </c>
      <c r="AI26" s="150">
        <v>2</v>
      </c>
      <c r="AJ26" s="182">
        <v>40865</v>
      </c>
      <c r="AK26" s="150"/>
      <c r="AL26" s="150" t="s">
        <v>2580</v>
      </c>
      <c r="AM26" s="150"/>
      <c r="AN26" s="150" t="s">
        <v>2581</v>
      </c>
      <c r="AO26" s="168">
        <f t="shared" si="1"/>
        <v>1.8996980461811724E-2</v>
      </c>
    </row>
    <row r="27" spans="1:41" ht="89.25">
      <c r="A27" s="161" t="s">
        <v>921</v>
      </c>
      <c r="B27" s="161" t="s">
        <v>1514</v>
      </c>
      <c r="C27" s="161" t="s">
        <v>923</v>
      </c>
      <c r="D27" s="161" t="s">
        <v>1515</v>
      </c>
      <c r="E27" s="161" t="s">
        <v>925</v>
      </c>
      <c r="F27" s="161" t="s">
        <v>1516</v>
      </c>
      <c r="G27" s="161">
        <v>6275811</v>
      </c>
      <c r="H27" s="161" t="s">
        <v>1517</v>
      </c>
      <c r="I27" s="161" t="s">
        <v>1486</v>
      </c>
      <c r="J27" s="161" t="s">
        <v>1518</v>
      </c>
      <c r="K27" s="161" t="s">
        <v>1519</v>
      </c>
      <c r="L27" s="161" t="s">
        <v>50</v>
      </c>
      <c r="M27" s="161" t="s">
        <v>32</v>
      </c>
      <c r="N27" s="161">
        <v>2008</v>
      </c>
      <c r="O27" s="161" t="s">
        <v>1520</v>
      </c>
      <c r="P27" s="161" t="s">
        <v>1521</v>
      </c>
      <c r="Q27" s="161">
        <v>12.540104350166827</v>
      </c>
      <c r="R27" s="161" t="s">
        <v>1522</v>
      </c>
      <c r="S27" s="180" t="s">
        <v>41</v>
      </c>
      <c r="T27" s="161">
        <v>4.2867215690800001E-2</v>
      </c>
      <c r="U27" s="161">
        <v>2</v>
      </c>
      <c r="V27" s="161" t="s">
        <v>1523</v>
      </c>
      <c r="W27" s="161" t="s">
        <v>36</v>
      </c>
      <c r="X27" s="161"/>
      <c r="Y27" s="161" t="s">
        <v>2386</v>
      </c>
      <c r="Z27" s="161"/>
      <c r="AA27" s="161"/>
      <c r="AB27" s="161"/>
      <c r="AC27" s="150" t="s">
        <v>2390</v>
      </c>
      <c r="AD27" s="169">
        <v>1.2921847246891655E-2</v>
      </c>
      <c r="AE27" s="181" t="s">
        <v>2631</v>
      </c>
      <c r="AF27" s="150">
        <v>1.389</v>
      </c>
      <c r="AG27" s="150"/>
      <c r="AH27" s="184" t="s">
        <v>2761</v>
      </c>
      <c r="AI27" s="150">
        <v>2</v>
      </c>
      <c r="AJ27" s="182">
        <v>40865</v>
      </c>
      <c r="AK27" s="150"/>
      <c r="AL27" s="150" t="s">
        <v>2580</v>
      </c>
      <c r="AM27" s="150"/>
      <c r="AN27" s="150" t="s">
        <v>2581</v>
      </c>
      <c r="AO27" s="168">
        <f t="shared" si="1"/>
        <v>1.794844582593251E-2</v>
      </c>
    </row>
    <row r="28" spans="1:41" ht="89.25">
      <c r="A28" s="161" t="s">
        <v>921</v>
      </c>
      <c r="B28" s="161" t="s">
        <v>1514</v>
      </c>
      <c r="C28" s="161" t="s">
        <v>923</v>
      </c>
      <c r="D28" s="161" t="s">
        <v>1515</v>
      </c>
      <c r="E28" s="161" t="s">
        <v>925</v>
      </c>
      <c r="F28" s="161" t="s">
        <v>1516</v>
      </c>
      <c r="G28" s="161">
        <v>6275811</v>
      </c>
      <c r="H28" s="161" t="s">
        <v>1517</v>
      </c>
      <c r="I28" s="161" t="s">
        <v>1486</v>
      </c>
      <c r="J28" s="161" t="s">
        <v>1518</v>
      </c>
      <c r="K28" s="161" t="s">
        <v>1519</v>
      </c>
      <c r="L28" s="161" t="s">
        <v>50</v>
      </c>
      <c r="M28" s="161" t="s">
        <v>32</v>
      </c>
      <c r="N28" s="161">
        <v>2008</v>
      </c>
      <c r="O28" s="161" t="s">
        <v>1520</v>
      </c>
      <c r="P28" s="161" t="s">
        <v>1521</v>
      </c>
      <c r="Q28" s="161">
        <v>12.540104350166827</v>
      </c>
      <c r="R28" s="161" t="s">
        <v>1522</v>
      </c>
      <c r="S28" s="180" t="s">
        <v>41</v>
      </c>
      <c r="T28" s="161">
        <v>4.2867215690800001E-2</v>
      </c>
      <c r="U28" s="161">
        <v>2</v>
      </c>
      <c r="V28" s="161" t="s">
        <v>1523</v>
      </c>
      <c r="W28" s="161" t="s">
        <v>36</v>
      </c>
      <c r="X28" s="161"/>
      <c r="Y28" s="161" t="s">
        <v>2386</v>
      </c>
      <c r="Z28" s="161"/>
      <c r="AA28" s="161"/>
      <c r="AB28" s="161"/>
      <c r="AC28" s="150" t="s">
        <v>2390</v>
      </c>
      <c r="AD28" s="169">
        <v>2.806394316163411E-2</v>
      </c>
      <c r="AE28" s="181" t="s">
        <v>2632</v>
      </c>
      <c r="AF28" s="150">
        <v>1.389</v>
      </c>
      <c r="AG28" s="150"/>
      <c r="AH28" s="184" t="s">
        <v>2761</v>
      </c>
      <c r="AI28" s="150">
        <v>2</v>
      </c>
      <c r="AJ28" s="182">
        <v>40865</v>
      </c>
      <c r="AK28" s="150"/>
      <c r="AL28" s="150" t="s">
        <v>2580</v>
      </c>
      <c r="AM28" s="150"/>
      <c r="AN28" s="150" t="s">
        <v>2581</v>
      </c>
      <c r="AO28" s="168">
        <f t="shared" si="1"/>
        <v>3.8980817051509777E-2</v>
      </c>
    </row>
    <row r="29" spans="1:41" ht="89.25">
      <c r="A29" s="161" t="s">
        <v>921</v>
      </c>
      <c r="B29" s="161" t="s">
        <v>1514</v>
      </c>
      <c r="C29" s="161" t="s">
        <v>923</v>
      </c>
      <c r="D29" s="161" t="s">
        <v>1515</v>
      </c>
      <c r="E29" s="161" t="s">
        <v>925</v>
      </c>
      <c r="F29" s="161" t="s">
        <v>1516</v>
      </c>
      <c r="G29" s="161">
        <v>6275811</v>
      </c>
      <c r="H29" s="161" t="s">
        <v>1517</v>
      </c>
      <c r="I29" s="161" t="s">
        <v>1486</v>
      </c>
      <c r="J29" s="161" t="s">
        <v>1518</v>
      </c>
      <c r="K29" s="161" t="s">
        <v>1519</v>
      </c>
      <c r="L29" s="161" t="s">
        <v>50</v>
      </c>
      <c r="M29" s="161" t="s">
        <v>32</v>
      </c>
      <c r="N29" s="161">
        <v>2008</v>
      </c>
      <c r="O29" s="161" t="s">
        <v>1520</v>
      </c>
      <c r="P29" s="161" t="s">
        <v>1521</v>
      </c>
      <c r="Q29" s="161">
        <v>12.540104350166827</v>
      </c>
      <c r="R29" s="161" t="s">
        <v>1522</v>
      </c>
      <c r="S29" s="180" t="s">
        <v>41</v>
      </c>
      <c r="T29" s="161">
        <v>4.2867215690800001E-2</v>
      </c>
      <c r="U29" s="161">
        <v>2</v>
      </c>
      <c r="V29" s="161" t="s">
        <v>1523</v>
      </c>
      <c r="W29" s="161" t="s">
        <v>36</v>
      </c>
      <c r="X29" s="161"/>
      <c r="Y29" s="161" t="s">
        <v>2386</v>
      </c>
      <c r="Z29" s="161"/>
      <c r="AA29" s="161"/>
      <c r="AB29" s="161"/>
      <c r="AC29" s="150" t="s">
        <v>2390</v>
      </c>
      <c r="AD29" s="169">
        <v>1.5808170515097694E-2</v>
      </c>
      <c r="AE29" s="181" t="s">
        <v>2633</v>
      </c>
      <c r="AF29" s="150">
        <v>1.389</v>
      </c>
      <c r="AG29" s="150"/>
      <c r="AH29" s="184" t="s">
        <v>2761</v>
      </c>
      <c r="AI29" s="150">
        <v>2</v>
      </c>
      <c r="AJ29" s="182">
        <v>40865</v>
      </c>
      <c r="AK29" s="150"/>
      <c r="AL29" s="150" t="s">
        <v>2580</v>
      </c>
      <c r="AM29" s="150"/>
      <c r="AN29" s="150" t="s">
        <v>2581</v>
      </c>
      <c r="AO29" s="168">
        <f t="shared" si="1"/>
        <v>2.1957548845470697E-2</v>
      </c>
    </row>
    <row r="30" spans="1:41" ht="114.75">
      <c r="A30" s="161" t="s">
        <v>921</v>
      </c>
      <c r="B30" s="161" t="s">
        <v>1524</v>
      </c>
      <c r="C30" s="161" t="s">
        <v>923</v>
      </c>
      <c r="D30" s="161" t="s">
        <v>290</v>
      </c>
      <c r="E30" s="161" t="s">
        <v>925</v>
      </c>
      <c r="F30" s="161" t="s">
        <v>1525</v>
      </c>
      <c r="G30" s="161">
        <v>8498611</v>
      </c>
      <c r="H30" s="161" t="s">
        <v>1526</v>
      </c>
      <c r="I30" s="161" t="s">
        <v>1486</v>
      </c>
      <c r="J30" s="161" t="s">
        <v>1518</v>
      </c>
      <c r="K30" s="161" t="s">
        <v>1527</v>
      </c>
      <c r="L30" s="161" t="s">
        <v>41</v>
      </c>
      <c r="M30" s="161" t="s">
        <v>32</v>
      </c>
      <c r="N30" s="161">
        <v>2008</v>
      </c>
      <c r="O30" s="161" t="s">
        <v>1528</v>
      </c>
      <c r="P30" s="161" t="s">
        <v>1529</v>
      </c>
      <c r="Q30" s="161">
        <v>12.085510990000003</v>
      </c>
      <c r="R30" s="161" t="s">
        <v>1530</v>
      </c>
      <c r="S30" s="180" t="s">
        <v>41</v>
      </c>
      <c r="T30" s="161">
        <v>1.588817155138E-2</v>
      </c>
      <c r="U30" s="161">
        <v>2.9</v>
      </c>
      <c r="V30" s="161" t="s">
        <v>1523</v>
      </c>
      <c r="W30" s="161" t="s">
        <v>36</v>
      </c>
      <c r="X30" s="161"/>
      <c r="Y30" s="161" t="s">
        <v>2387</v>
      </c>
      <c r="Z30" s="161"/>
      <c r="AA30" s="161"/>
      <c r="AB30" s="161"/>
      <c r="AC30" s="150" t="s">
        <v>2390</v>
      </c>
      <c r="AD30" s="169">
        <v>2.9301043970970622E-2</v>
      </c>
      <c r="AE30" s="181" t="s">
        <v>2594</v>
      </c>
      <c r="AF30" s="150">
        <v>3.1909999999999998</v>
      </c>
      <c r="AG30" s="150"/>
      <c r="AH30" s="150" t="s">
        <v>2762</v>
      </c>
      <c r="AI30" s="150">
        <v>2</v>
      </c>
      <c r="AJ30" s="182">
        <v>40865</v>
      </c>
      <c r="AK30" s="150"/>
      <c r="AL30" s="150" t="s">
        <v>2593</v>
      </c>
      <c r="AM30" s="150"/>
      <c r="AN30" s="150" t="s">
        <v>2581</v>
      </c>
      <c r="AO30" s="168">
        <f t="shared" si="1"/>
        <v>9.3499631311367251E-2</v>
      </c>
    </row>
    <row r="31" spans="1:41" ht="114.75">
      <c r="A31" s="161" t="s">
        <v>921</v>
      </c>
      <c r="B31" s="161" t="s">
        <v>1524</v>
      </c>
      <c r="C31" s="161" t="s">
        <v>923</v>
      </c>
      <c r="D31" s="161" t="s">
        <v>290</v>
      </c>
      <c r="E31" s="161" t="s">
        <v>925</v>
      </c>
      <c r="F31" s="161" t="s">
        <v>1525</v>
      </c>
      <c r="G31" s="161">
        <v>8498611</v>
      </c>
      <c r="H31" s="161" t="s">
        <v>1526</v>
      </c>
      <c r="I31" s="161" t="s">
        <v>1486</v>
      </c>
      <c r="J31" s="161" t="s">
        <v>1518</v>
      </c>
      <c r="K31" s="161" t="s">
        <v>1527</v>
      </c>
      <c r="L31" s="161" t="s">
        <v>41</v>
      </c>
      <c r="M31" s="161" t="s">
        <v>32</v>
      </c>
      <c r="N31" s="161">
        <v>2008</v>
      </c>
      <c r="O31" s="161" t="s">
        <v>1528</v>
      </c>
      <c r="P31" s="161" t="s">
        <v>1529</v>
      </c>
      <c r="Q31" s="161">
        <v>12.085510990000003</v>
      </c>
      <c r="R31" s="161" t="s">
        <v>1530</v>
      </c>
      <c r="S31" s="180" t="s">
        <v>41</v>
      </c>
      <c r="T31" s="161">
        <v>1.588817155138E-2</v>
      </c>
      <c r="U31" s="161">
        <v>2.9</v>
      </c>
      <c r="V31" s="161" t="s">
        <v>1523</v>
      </c>
      <c r="W31" s="161" t="s">
        <v>36</v>
      </c>
      <c r="X31" s="161"/>
      <c r="Y31" s="161" t="s">
        <v>2387</v>
      </c>
      <c r="Z31" s="161"/>
      <c r="AA31" s="161"/>
      <c r="AB31" s="161"/>
      <c r="AC31" s="150" t="s">
        <v>2390</v>
      </c>
      <c r="AD31" s="169">
        <v>0.15265003040064165</v>
      </c>
      <c r="AE31" s="181" t="s">
        <v>2595</v>
      </c>
      <c r="AF31" s="150">
        <v>3.1909999999999998</v>
      </c>
      <c r="AG31" s="150"/>
      <c r="AH31" s="150" t="s">
        <v>2762</v>
      </c>
      <c r="AI31" s="150">
        <v>2</v>
      </c>
      <c r="AJ31" s="182">
        <v>40865</v>
      </c>
      <c r="AK31" s="150"/>
      <c r="AL31" s="150" t="s">
        <v>2593</v>
      </c>
      <c r="AM31" s="150"/>
      <c r="AN31" s="150" t="s">
        <v>2581</v>
      </c>
      <c r="AO31" s="168">
        <f t="shared" si="1"/>
        <v>0.48710624700844746</v>
      </c>
    </row>
    <row r="32" spans="1:41" ht="114.75">
      <c r="A32" s="161" t="s">
        <v>921</v>
      </c>
      <c r="B32" s="161" t="s">
        <v>1524</v>
      </c>
      <c r="C32" s="161" t="s">
        <v>923</v>
      </c>
      <c r="D32" s="161" t="s">
        <v>290</v>
      </c>
      <c r="E32" s="161" t="s">
        <v>925</v>
      </c>
      <c r="F32" s="161" t="s">
        <v>1525</v>
      </c>
      <c r="G32" s="161">
        <v>8498611</v>
      </c>
      <c r="H32" s="161" t="s">
        <v>1526</v>
      </c>
      <c r="I32" s="161" t="s">
        <v>1486</v>
      </c>
      <c r="J32" s="161" t="s">
        <v>1518</v>
      </c>
      <c r="K32" s="161" t="s">
        <v>1527</v>
      </c>
      <c r="L32" s="161" t="s">
        <v>41</v>
      </c>
      <c r="M32" s="161" t="s">
        <v>32</v>
      </c>
      <c r="N32" s="161">
        <v>2008</v>
      </c>
      <c r="O32" s="161" t="s">
        <v>1528</v>
      </c>
      <c r="P32" s="161" t="s">
        <v>1529</v>
      </c>
      <c r="Q32" s="161">
        <v>12.085510990000003</v>
      </c>
      <c r="R32" s="161" t="s">
        <v>1530</v>
      </c>
      <c r="S32" s="180" t="s">
        <v>41</v>
      </c>
      <c r="T32" s="161">
        <v>1.588817155138E-2</v>
      </c>
      <c r="U32" s="161">
        <v>2.9</v>
      </c>
      <c r="V32" s="161" t="s">
        <v>1523</v>
      </c>
      <c r="W32" s="161" t="s">
        <v>36</v>
      </c>
      <c r="X32" s="161"/>
      <c r="Y32" s="161" t="s">
        <v>2387</v>
      </c>
      <c r="Z32" s="161"/>
      <c r="AA32" s="161"/>
      <c r="AB32" s="161"/>
      <c r="AC32" s="150" t="s">
        <v>2390</v>
      </c>
      <c r="AD32" s="169">
        <v>2.7037166401469578E-2</v>
      </c>
      <c r="AE32" s="181" t="s">
        <v>2596</v>
      </c>
      <c r="AF32" s="150">
        <v>3.1909999999999998</v>
      </c>
      <c r="AG32" s="150"/>
      <c r="AH32" s="150" t="s">
        <v>2762</v>
      </c>
      <c r="AI32" s="150">
        <v>2</v>
      </c>
      <c r="AJ32" s="182">
        <v>40865</v>
      </c>
      <c r="AK32" s="150"/>
      <c r="AL32" s="150" t="s">
        <v>2593</v>
      </c>
      <c r="AM32" s="150"/>
      <c r="AN32" s="150" t="s">
        <v>2581</v>
      </c>
      <c r="AO32" s="168">
        <f t="shared" si="1"/>
        <v>8.627559798708942E-2</v>
      </c>
    </row>
    <row r="33" spans="1:41" ht="114.75">
      <c r="A33" s="161" t="s">
        <v>921</v>
      </c>
      <c r="B33" s="161" t="s">
        <v>1524</v>
      </c>
      <c r="C33" s="161" t="s">
        <v>923</v>
      </c>
      <c r="D33" s="161" t="s">
        <v>290</v>
      </c>
      <c r="E33" s="161" t="s">
        <v>925</v>
      </c>
      <c r="F33" s="161" t="s">
        <v>1525</v>
      </c>
      <c r="G33" s="161">
        <v>8498611</v>
      </c>
      <c r="H33" s="161" t="s">
        <v>1526</v>
      </c>
      <c r="I33" s="161" t="s">
        <v>1486</v>
      </c>
      <c r="J33" s="161" t="s">
        <v>1518</v>
      </c>
      <c r="K33" s="161" t="s">
        <v>1527</v>
      </c>
      <c r="L33" s="161" t="s">
        <v>41</v>
      </c>
      <c r="M33" s="161" t="s">
        <v>32</v>
      </c>
      <c r="N33" s="161">
        <v>2008</v>
      </c>
      <c r="O33" s="161" t="s">
        <v>1528</v>
      </c>
      <c r="P33" s="161" t="s">
        <v>1529</v>
      </c>
      <c r="Q33" s="161">
        <v>12.085510990000003</v>
      </c>
      <c r="R33" s="161" t="s">
        <v>1530</v>
      </c>
      <c r="S33" s="180" t="s">
        <v>41</v>
      </c>
      <c r="T33" s="161">
        <v>1.588817155138E-2</v>
      </c>
      <c r="U33" s="161">
        <v>2.9</v>
      </c>
      <c r="V33" s="161" t="s">
        <v>1523</v>
      </c>
      <c r="W33" s="161" t="s">
        <v>36</v>
      </c>
      <c r="X33" s="161"/>
      <c r="Y33" s="161" t="s">
        <v>2387</v>
      </c>
      <c r="Z33" s="161"/>
      <c r="AA33" s="161"/>
      <c r="AB33" s="161"/>
      <c r="AC33" s="150" t="s">
        <v>2390</v>
      </c>
      <c r="AD33" s="169">
        <v>0.20633626990595205</v>
      </c>
      <c r="AE33" s="181" t="s">
        <v>2597</v>
      </c>
      <c r="AF33" s="150">
        <v>3.1909999999999998</v>
      </c>
      <c r="AG33" s="150"/>
      <c r="AH33" s="150" t="s">
        <v>2762</v>
      </c>
      <c r="AI33" s="150">
        <v>2</v>
      </c>
      <c r="AJ33" s="182">
        <v>40865</v>
      </c>
      <c r="AK33" s="150"/>
      <c r="AL33" s="150" t="s">
        <v>2593</v>
      </c>
      <c r="AM33" s="150"/>
      <c r="AN33" s="150" t="s">
        <v>2581</v>
      </c>
      <c r="AO33" s="168">
        <f t="shared" si="1"/>
        <v>0.65841903726989293</v>
      </c>
    </row>
    <row r="34" spans="1:41" ht="114.75">
      <c r="A34" s="161" t="s">
        <v>921</v>
      </c>
      <c r="B34" s="161" t="s">
        <v>1524</v>
      </c>
      <c r="C34" s="161" t="s">
        <v>923</v>
      </c>
      <c r="D34" s="161" t="s">
        <v>290</v>
      </c>
      <c r="E34" s="161" t="s">
        <v>925</v>
      </c>
      <c r="F34" s="161" t="s">
        <v>1525</v>
      </c>
      <c r="G34" s="161">
        <v>8498611</v>
      </c>
      <c r="H34" s="161" t="s">
        <v>1526</v>
      </c>
      <c r="I34" s="161" t="s">
        <v>1486</v>
      </c>
      <c r="J34" s="161" t="s">
        <v>1518</v>
      </c>
      <c r="K34" s="161" t="s">
        <v>1527</v>
      </c>
      <c r="L34" s="161" t="s">
        <v>41</v>
      </c>
      <c r="M34" s="161" t="s">
        <v>32</v>
      </c>
      <c r="N34" s="161">
        <v>2008</v>
      </c>
      <c r="O34" s="161" t="s">
        <v>1528</v>
      </c>
      <c r="P34" s="161" t="s">
        <v>1529</v>
      </c>
      <c r="Q34" s="161">
        <v>12.085510990000003</v>
      </c>
      <c r="R34" s="161" t="s">
        <v>1530</v>
      </c>
      <c r="S34" s="180" t="s">
        <v>41</v>
      </c>
      <c r="T34" s="161">
        <v>1.588817155138E-2</v>
      </c>
      <c r="U34" s="161">
        <v>2.9</v>
      </c>
      <c r="V34" s="161" t="s">
        <v>1523</v>
      </c>
      <c r="W34" s="161" t="s">
        <v>36</v>
      </c>
      <c r="X34" s="161"/>
      <c r="Y34" s="161" t="s">
        <v>2387</v>
      </c>
      <c r="Z34" s="161"/>
      <c r="AA34" s="161"/>
      <c r="AB34" s="161"/>
      <c r="AC34" s="150" t="s">
        <v>2390</v>
      </c>
      <c r="AD34" s="169">
        <v>1.4501752888060956E-2</v>
      </c>
      <c r="AE34" s="181" t="s">
        <v>2598</v>
      </c>
      <c r="AF34" s="150">
        <v>3.1909999999999998</v>
      </c>
      <c r="AG34" s="150"/>
      <c r="AH34" s="150" t="s">
        <v>2762</v>
      </c>
      <c r="AI34" s="150">
        <v>2</v>
      </c>
      <c r="AJ34" s="182">
        <v>40865</v>
      </c>
      <c r="AK34" s="150"/>
      <c r="AL34" s="150" t="s">
        <v>2593</v>
      </c>
      <c r="AM34" s="150"/>
      <c r="AN34" s="150" t="s">
        <v>2581</v>
      </c>
      <c r="AO34" s="168">
        <f t="shared" si="1"/>
        <v>4.6275093465802511E-2</v>
      </c>
    </row>
    <row r="35" spans="1:41" ht="114.75">
      <c r="A35" s="161" t="s">
        <v>921</v>
      </c>
      <c r="B35" s="161" t="s">
        <v>1524</v>
      </c>
      <c r="C35" s="161" t="s">
        <v>923</v>
      </c>
      <c r="D35" s="161" t="s">
        <v>290</v>
      </c>
      <c r="E35" s="161" t="s">
        <v>925</v>
      </c>
      <c r="F35" s="161" t="s">
        <v>1525</v>
      </c>
      <c r="G35" s="161">
        <v>8498611</v>
      </c>
      <c r="H35" s="161" t="s">
        <v>1526</v>
      </c>
      <c r="I35" s="161" t="s">
        <v>1486</v>
      </c>
      <c r="J35" s="161" t="s">
        <v>1518</v>
      </c>
      <c r="K35" s="161" t="s">
        <v>1527</v>
      </c>
      <c r="L35" s="161" t="s">
        <v>41</v>
      </c>
      <c r="M35" s="161" t="s">
        <v>32</v>
      </c>
      <c r="N35" s="161">
        <v>2008</v>
      </c>
      <c r="O35" s="161" t="s">
        <v>1528</v>
      </c>
      <c r="P35" s="161" t="s">
        <v>1529</v>
      </c>
      <c r="Q35" s="161">
        <v>12.085510990000003</v>
      </c>
      <c r="R35" s="161" t="s">
        <v>1530</v>
      </c>
      <c r="S35" s="180" t="s">
        <v>41</v>
      </c>
      <c r="T35" s="161">
        <v>1.588817155138E-2</v>
      </c>
      <c r="U35" s="161">
        <v>2.9</v>
      </c>
      <c r="V35" s="161" t="s">
        <v>1523</v>
      </c>
      <c r="W35" s="161" t="s">
        <v>36</v>
      </c>
      <c r="X35" s="161"/>
      <c r="Y35" s="161" t="s">
        <v>2387</v>
      </c>
      <c r="Z35" s="161"/>
      <c r="AA35" s="161"/>
      <c r="AB35" s="161"/>
      <c r="AC35" s="150" t="s">
        <v>2390</v>
      </c>
      <c r="AD35" s="169">
        <v>3.1435557107928745E-2</v>
      </c>
      <c r="AE35" s="181" t="s">
        <v>2599</v>
      </c>
      <c r="AF35" s="150">
        <v>3.1909999999999998</v>
      </c>
      <c r="AG35" s="150"/>
      <c r="AH35" s="150" t="s">
        <v>2762</v>
      </c>
      <c r="AI35" s="150">
        <v>2</v>
      </c>
      <c r="AJ35" s="182">
        <v>40865</v>
      </c>
      <c r="AK35" s="150"/>
      <c r="AL35" s="150" t="s">
        <v>2593</v>
      </c>
      <c r="AM35" s="150"/>
      <c r="AN35" s="150" t="s">
        <v>2581</v>
      </c>
      <c r="AO35" s="168">
        <f t="shared" si="1"/>
        <v>0.10031086273140062</v>
      </c>
    </row>
    <row r="36" spans="1:41" ht="114.75">
      <c r="A36" s="161" t="s">
        <v>921</v>
      </c>
      <c r="B36" s="161" t="s">
        <v>1524</v>
      </c>
      <c r="C36" s="161" t="s">
        <v>923</v>
      </c>
      <c r="D36" s="161" t="s">
        <v>290</v>
      </c>
      <c r="E36" s="161" t="s">
        <v>925</v>
      </c>
      <c r="F36" s="161" t="s">
        <v>1525</v>
      </c>
      <c r="G36" s="161">
        <v>8498611</v>
      </c>
      <c r="H36" s="161" t="s">
        <v>1526</v>
      </c>
      <c r="I36" s="161" t="s">
        <v>1486</v>
      </c>
      <c r="J36" s="161" t="s">
        <v>1518</v>
      </c>
      <c r="K36" s="161" t="s">
        <v>1527</v>
      </c>
      <c r="L36" s="161" t="s">
        <v>41</v>
      </c>
      <c r="M36" s="161" t="s">
        <v>32</v>
      </c>
      <c r="N36" s="161">
        <v>2008</v>
      </c>
      <c r="O36" s="161" t="s">
        <v>1528</v>
      </c>
      <c r="P36" s="161" t="s">
        <v>1529</v>
      </c>
      <c r="Q36" s="161">
        <v>12.085510990000003</v>
      </c>
      <c r="R36" s="161" t="s">
        <v>1530</v>
      </c>
      <c r="S36" s="180" t="s">
        <v>41</v>
      </c>
      <c r="T36" s="161">
        <v>1.588817155138E-2</v>
      </c>
      <c r="U36" s="161">
        <v>2.9</v>
      </c>
      <c r="V36" s="161" t="s">
        <v>1523</v>
      </c>
      <c r="W36" s="161" t="s">
        <v>36</v>
      </c>
      <c r="X36" s="161"/>
      <c r="Y36" s="161" t="s">
        <v>2387</v>
      </c>
      <c r="Z36" s="161"/>
      <c r="AA36" s="161"/>
      <c r="AB36" s="161"/>
      <c r="AC36" s="150" t="s">
        <v>2390</v>
      </c>
      <c r="AD36" s="169">
        <v>1.7011422879393539E-2</v>
      </c>
      <c r="AE36" s="181" t="s">
        <v>2600</v>
      </c>
      <c r="AF36" s="150">
        <v>3.1909999999999998</v>
      </c>
      <c r="AG36" s="150"/>
      <c r="AH36" s="150" t="s">
        <v>2762</v>
      </c>
      <c r="AI36" s="150">
        <v>2</v>
      </c>
      <c r="AJ36" s="182">
        <v>40865</v>
      </c>
      <c r="AK36" s="150"/>
      <c r="AL36" s="150" t="s">
        <v>2593</v>
      </c>
      <c r="AM36" s="150"/>
      <c r="AN36" s="150" t="s">
        <v>2581</v>
      </c>
      <c r="AO36" s="168">
        <f t="shared" si="1"/>
        <v>5.4283450408144779E-2</v>
      </c>
    </row>
    <row r="37" spans="1:41" ht="114.75">
      <c r="A37" s="161" t="s">
        <v>921</v>
      </c>
      <c r="B37" s="161" t="s">
        <v>1524</v>
      </c>
      <c r="C37" s="161" t="s">
        <v>923</v>
      </c>
      <c r="D37" s="161" t="s">
        <v>290</v>
      </c>
      <c r="E37" s="161" t="s">
        <v>925</v>
      </c>
      <c r="F37" s="161" t="s">
        <v>1525</v>
      </c>
      <c r="G37" s="161">
        <v>8498611</v>
      </c>
      <c r="H37" s="161" t="s">
        <v>1526</v>
      </c>
      <c r="I37" s="161" t="s">
        <v>1486</v>
      </c>
      <c r="J37" s="161" t="s">
        <v>1518</v>
      </c>
      <c r="K37" s="161" t="s">
        <v>1527</v>
      </c>
      <c r="L37" s="161" t="s">
        <v>41</v>
      </c>
      <c r="M37" s="161" t="s">
        <v>32</v>
      </c>
      <c r="N37" s="161">
        <v>2008</v>
      </c>
      <c r="O37" s="161" t="s">
        <v>1528</v>
      </c>
      <c r="P37" s="161" t="s">
        <v>1529</v>
      </c>
      <c r="Q37" s="161">
        <v>12.085510990000003</v>
      </c>
      <c r="R37" s="161" t="s">
        <v>1530</v>
      </c>
      <c r="S37" s="180" t="s">
        <v>41</v>
      </c>
      <c r="T37" s="161">
        <v>1.588817155138E-2</v>
      </c>
      <c r="U37" s="161">
        <v>2.9</v>
      </c>
      <c r="V37" s="161" t="s">
        <v>1523</v>
      </c>
      <c r="W37" s="161" t="s">
        <v>36</v>
      </c>
      <c r="X37" s="161"/>
      <c r="Y37" s="161" t="s">
        <v>2387</v>
      </c>
      <c r="Z37" s="161"/>
      <c r="AA37" s="161"/>
      <c r="AB37" s="161"/>
      <c r="AC37" s="150" t="s">
        <v>2390</v>
      </c>
      <c r="AD37" s="169">
        <v>1.2095574442762708E-2</v>
      </c>
      <c r="AE37" s="181" t="s">
        <v>2601</v>
      </c>
      <c r="AF37" s="150">
        <v>3.1909999999999998</v>
      </c>
      <c r="AG37" s="150"/>
      <c r="AH37" s="150" t="s">
        <v>2762</v>
      </c>
      <c r="AI37" s="150">
        <v>2</v>
      </c>
      <c r="AJ37" s="182">
        <v>40865</v>
      </c>
      <c r="AK37" s="150"/>
      <c r="AL37" s="150" t="s">
        <v>2593</v>
      </c>
      <c r="AM37" s="150"/>
      <c r="AN37" s="150" t="s">
        <v>2581</v>
      </c>
      <c r="AO37" s="168">
        <f t="shared" si="1"/>
        <v>3.8596978046855801E-2</v>
      </c>
    </row>
    <row r="38" spans="1:41" ht="114.75">
      <c r="A38" s="161" t="s">
        <v>921</v>
      </c>
      <c r="B38" s="161" t="s">
        <v>1524</v>
      </c>
      <c r="C38" s="161" t="s">
        <v>923</v>
      </c>
      <c r="D38" s="161" t="s">
        <v>290</v>
      </c>
      <c r="E38" s="161" t="s">
        <v>925</v>
      </c>
      <c r="F38" s="161" t="s">
        <v>1525</v>
      </c>
      <c r="G38" s="161">
        <v>8498611</v>
      </c>
      <c r="H38" s="161" t="s">
        <v>1526</v>
      </c>
      <c r="I38" s="161" t="s">
        <v>1486</v>
      </c>
      <c r="J38" s="161" t="s">
        <v>1518</v>
      </c>
      <c r="K38" s="161" t="s">
        <v>1527</v>
      </c>
      <c r="L38" s="161" t="s">
        <v>41</v>
      </c>
      <c r="M38" s="161" t="s">
        <v>32</v>
      </c>
      <c r="N38" s="161">
        <v>2008</v>
      </c>
      <c r="O38" s="161" t="s">
        <v>1528</v>
      </c>
      <c r="P38" s="161" t="s">
        <v>1529</v>
      </c>
      <c r="Q38" s="161">
        <v>12.085510990000003</v>
      </c>
      <c r="R38" s="161" t="s">
        <v>1530</v>
      </c>
      <c r="S38" s="180" t="s">
        <v>41</v>
      </c>
      <c r="T38" s="161">
        <v>1.588817155138E-2</v>
      </c>
      <c r="U38" s="161">
        <v>2.9</v>
      </c>
      <c r="V38" s="161" t="s">
        <v>1523</v>
      </c>
      <c r="W38" s="161" t="s">
        <v>36</v>
      </c>
      <c r="X38" s="161"/>
      <c r="Y38" s="161" t="s">
        <v>2387</v>
      </c>
      <c r="Z38" s="161"/>
      <c r="AA38" s="161"/>
      <c r="AB38" s="161"/>
      <c r="AC38" s="150" t="s">
        <v>2390</v>
      </c>
      <c r="AD38" s="169">
        <v>1.8434431637365623E-2</v>
      </c>
      <c r="AE38" s="181" t="s">
        <v>2602</v>
      </c>
      <c r="AF38" s="150">
        <v>3.1909999999999998</v>
      </c>
      <c r="AG38" s="150"/>
      <c r="AH38" s="150" t="s">
        <v>2762</v>
      </c>
      <c r="AI38" s="150">
        <v>2</v>
      </c>
      <c r="AJ38" s="182">
        <v>40865</v>
      </c>
      <c r="AK38" s="150"/>
      <c r="AL38" s="150" t="s">
        <v>2593</v>
      </c>
      <c r="AM38" s="150"/>
      <c r="AN38" s="150" t="s">
        <v>2581</v>
      </c>
      <c r="AO38" s="168">
        <f t="shared" si="1"/>
        <v>5.8824271354833702E-2</v>
      </c>
    </row>
    <row r="39" spans="1:41" ht="114.75">
      <c r="A39" s="161" t="s">
        <v>921</v>
      </c>
      <c r="B39" s="161" t="s">
        <v>1524</v>
      </c>
      <c r="C39" s="161" t="s">
        <v>923</v>
      </c>
      <c r="D39" s="161" t="s">
        <v>290</v>
      </c>
      <c r="E39" s="161" t="s">
        <v>925</v>
      </c>
      <c r="F39" s="161" t="s">
        <v>1525</v>
      </c>
      <c r="G39" s="161">
        <v>8498611</v>
      </c>
      <c r="H39" s="161" t="s">
        <v>1526</v>
      </c>
      <c r="I39" s="161" t="s">
        <v>1486</v>
      </c>
      <c r="J39" s="161" t="s">
        <v>1518</v>
      </c>
      <c r="K39" s="161" t="s">
        <v>1527</v>
      </c>
      <c r="L39" s="161" t="s">
        <v>41</v>
      </c>
      <c r="M39" s="161" t="s">
        <v>32</v>
      </c>
      <c r="N39" s="161">
        <v>2008</v>
      </c>
      <c r="O39" s="161" t="s">
        <v>1528</v>
      </c>
      <c r="P39" s="161" t="s">
        <v>1529</v>
      </c>
      <c r="Q39" s="161">
        <v>12.085510990000003</v>
      </c>
      <c r="R39" s="161" t="s">
        <v>1530</v>
      </c>
      <c r="S39" s="180" t="s">
        <v>41</v>
      </c>
      <c r="T39" s="161">
        <v>1.588817155138E-2</v>
      </c>
      <c r="U39" s="161">
        <v>2.9</v>
      </c>
      <c r="V39" s="161" t="s">
        <v>1523</v>
      </c>
      <c r="W39" s="161" t="s">
        <v>36</v>
      </c>
      <c r="X39" s="161"/>
      <c r="Y39" s="161" t="s">
        <v>2387</v>
      </c>
      <c r="Z39" s="161"/>
      <c r="AA39" s="161"/>
      <c r="AB39" s="161"/>
      <c r="AC39" s="150" t="s">
        <v>2390</v>
      </c>
      <c r="AD39" s="169">
        <v>2.9818501701142291E-2</v>
      </c>
      <c r="AE39" s="181" t="s">
        <v>2603</v>
      </c>
      <c r="AF39" s="150">
        <v>3.1909999999999998</v>
      </c>
      <c r="AG39" s="150"/>
      <c r="AH39" s="150" t="s">
        <v>2762</v>
      </c>
      <c r="AI39" s="150">
        <v>2</v>
      </c>
      <c r="AJ39" s="182">
        <v>40865</v>
      </c>
      <c r="AK39" s="150"/>
      <c r="AL39" s="150" t="s">
        <v>2593</v>
      </c>
      <c r="AM39" s="150"/>
      <c r="AN39" s="150" t="s">
        <v>2581</v>
      </c>
      <c r="AO39" s="168">
        <f t="shared" si="1"/>
        <v>9.5150838928345041E-2</v>
      </c>
    </row>
    <row r="40" spans="1:41" ht="114.75">
      <c r="A40" s="161" t="s">
        <v>921</v>
      </c>
      <c r="B40" s="161" t="s">
        <v>1524</v>
      </c>
      <c r="C40" s="161" t="s">
        <v>923</v>
      </c>
      <c r="D40" s="161" t="s">
        <v>290</v>
      </c>
      <c r="E40" s="161" t="s">
        <v>925</v>
      </c>
      <c r="F40" s="161" t="s">
        <v>1525</v>
      </c>
      <c r="G40" s="161">
        <v>8498611</v>
      </c>
      <c r="H40" s="161" t="s">
        <v>1526</v>
      </c>
      <c r="I40" s="161" t="s">
        <v>1486</v>
      </c>
      <c r="J40" s="161" t="s">
        <v>1518</v>
      </c>
      <c r="K40" s="161" t="s">
        <v>1527</v>
      </c>
      <c r="L40" s="161" t="s">
        <v>41</v>
      </c>
      <c r="M40" s="161" t="s">
        <v>32</v>
      </c>
      <c r="N40" s="161">
        <v>2008</v>
      </c>
      <c r="O40" s="161" t="s">
        <v>1528</v>
      </c>
      <c r="P40" s="161" t="s">
        <v>1529</v>
      </c>
      <c r="Q40" s="161">
        <v>12.085510990000003</v>
      </c>
      <c r="R40" s="161" t="s">
        <v>1530</v>
      </c>
      <c r="S40" s="180" t="s">
        <v>41</v>
      </c>
      <c r="T40" s="161">
        <v>1.588817155138E-2</v>
      </c>
      <c r="U40" s="161">
        <v>2.9</v>
      </c>
      <c r="V40" s="161" t="s">
        <v>1523</v>
      </c>
      <c r="W40" s="161" t="s">
        <v>36</v>
      </c>
      <c r="X40" s="161"/>
      <c r="Y40" s="161" t="s">
        <v>2387</v>
      </c>
      <c r="Z40" s="161"/>
      <c r="AA40" s="161"/>
      <c r="AB40" s="161"/>
      <c r="AC40" s="150" t="s">
        <v>2390</v>
      </c>
      <c r="AD40" s="169">
        <v>1.4165405363449372E-2</v>
      </c>
      <c r="AE40" s="181" t="s">
        <v>2604</v>
      </c>
      <c r="AF40" s="150">
        <v>3.1909999999999998</v>
      </c>
      <c r="AG40" s="150"/>
      <c r="AH40" s="150" t="s">
        <v>2762</v>
      </c>
      <c r="AI40" s="150">
        <v>2</v>
      </c>
      <c r="AJ40" s="182">
        <v>40865</v>
      </c>
      <c r="AK40" s="150"/>
      <c r="AL40" s="150" t="s">
        <v>2593</v>
      </c>
      <c r="AM40" s="150"/>
      <c r="AN40" s="150" t="s">
        <v>2581</v>
      </c>
      <c r="AO40" s="168">
        <f t="shared" si="1"/>
        <v>4.520180851476694E-2</v>
      </c>
    </row>
    <row r="41" spans="1:41" ht="114.75">
      <c r="A41" s="161" t="s">
        <v>921</v>
      </c>
      <c r="B41" s="161" t="s">
        <v>1524</v>
      </c>
      <c r="C41" s="161" t="s">
        <v>923</v>
      </c>
      <c r="D41" s="161" t="s">
        <v>290</v>
      </c>
      <c r="E41" s="161" t="s">
        <v>925</v>
      </c>
      <c r="F41" s="161" t="s">
        <v>1525</v>
      </c>
      <c r="G41" s="161">
        <v>8498611</v>
      </c>
      <c r="H41" s="161" t="s">
        <v>1526</v>
      </c>
      <c r="I41" s="161" t="s">
        <v>1486</v>
      </c>
      <c r="J41" s="161" t="s">
        <v>1518</v>
      </c>
      <c r="K41" s="161" t="s">
        <v>1527</v>
      </c>
      <c r="L41" s="161" t="s">
        <v>41</v>
      </c>
      <c r="M41" s="161" t="s">
        <v>32</v>
      </c>
      <c r="N41" s="161">
        <v>2008</v>
      </c>
      <c r="O41" s="161" t="s">
        <v>1528</v>
      </c>
      <c r="P41" s="161" t="s">
        <v>1529</v>
      </c>
      <c r="Q41" s="161">
        <v>12.085510990000003</v>
      </c>
      <c r="R41" s="161" t="s">
        <v>1530</v>
      </c>
      <c r="S41" s="180" t="s">
        <v>41</v>
      </c>
      <c r="T41" s="161">
        <v>1.588817155138E-2</v>
      </c>
      <c r="U41" s="161">
        <v>2.9</v>
      </c>
      <c r="V41" s="161" t="s">
        <v>1523</v>
      </c>
      <c r="W41" s="161" t="s">
        <v>36</v>
      </c>
      <c r="X41" s="161"/>
      <c r="Y41" s="161" t="s">
        <v>2387</v>
      </c>
      <c r="Z41" s="161"/>
      <c r="AA41" s="161"/>
      <c r="AB41" s="161"/>
      <c r="AC41" s="150" t="s">
        <v>2390</v>
      </c>
      <c r="AD41" s="169">
        <v>1.2289621091577082E-2</v>
      </c>
      <c r="AE41" s="181" t="s">
        <v>2605</v>
      </c>
      <c r="AF41" s="150">
        <v>3.1909999999999998</v>
      </c>
      <c r="AG41" s="150"/>
      <c r="AH41" s="150" t="s">
        <v>2762</v>
      </c>
      <c r="AI41" s="150">
        <v>2</v>
      </c>
      <c r="AJ41" s="182">
        <v>40865</v>
      </c>
      <c r="AK41" s="150"/>
      <c r="AL41" s="150" t="s">
        <v>2593</v>
      </c>
      <c r="AM41" s="150"/>
      <c r="AN41" s="150" t="s">
        <v>2581</v>
      </c>
      <c r="AO41" s="168">
        <f t="shared" si="1"/>
        <v>3.9216180903222465E-2</v>
      </c>
    </row>
    <row r="42" spans="1:41" ht="114.75">
      <c r="A42" s="161" t="s">
        <v>921</v>
      </c>
      <c r="B42" s="161" t="s">
        <v>1524</v>
      </c>
      <c r="C42" s="161" t="s">
        <v>923</v>
      </c>
      <c r="D42" s="161" t="s">
        <v>290</v>
      </c>
      <c r="E42" s="161" t="s">
        <v>925</v>
      </c>
      <c r="F42" s="161" t="s">
        <v>1525</v>
      </c>
      <c r="G42" s="161">
        <v>8498611</v>
      </c>
      <c r="H42" s="161" t="s">
        <v>1526</v>
      </c>
      <c r="I42" s="161" t="s">
        <v>1486</v>
      </c>
      <c r="J42" s="161" t="s">
        <v>1518</v>
      </c>
      <c r="K42" s="161" t="s">
        <v>1527</v>
      </c>
      <c r="L42" s="161" t="s">
        <v>41</v>
      </c>
      <c r="M42" s="161" t="s">
        <v>32</v>
      </c>
      <c r="N42" s="161">
        <v>2008</v>
      </c>
      <c r="O42" s="161" t="s">
        <v>1528</v>
      </c>
      <c r="P42" s="161" t="s">
        <v>1529</v>
      </c>
      <c r="Q42" s="161">
        <v>12.085510990000003</v>
      </c>
      <c r="R42" s="161" t="s">
        <v>1530</v>
      </c>
      <c r="S42" s="180" t="s">
        <v>41</v>
      </c>
      <c r="T42" s="161">
        <v>1.588817155138E-2</v>
      </c>
      <c r="U42" s="161">
        <v>2.9</v>
      </c>
      <c r="V42" s="161" t="s">
        <v>1523</v>
      </c>
      <c r="W42" s="161" t="s">
        <v>36</v>
      </c>
      <c r="X42" s="161"/>
      <c r="Y42" s="161" t="s">
        <v>2387</v>
      </c>
      <c r="Z42" s="161"/>
      <c r="AA42" s="161"/>
      <c r="AB42" s="161"/>
      <c r="AC42" s="150" t="s">
        <v>2390</v>
      </c>
      <c r="AD42" s="169">
        <v>1.1836845577676874E-2</v>
      </c>
      <c r="AE42" s="181" t="s">
        <v>2606</v>
      </c>
      <c r="AF42" s="150">
        <v>3.1909999999999998</v>
      </c>
      <c r="AG42" s="150"/>
      <c r="AH42" s="150" t="s">
        <v>2762</v>
      </c>
      <c r="AI42" s="150">
        <v>2</v>
      </c>
      <c r="AJ42" s="182">
        <v>40865</v>
      </c>
      <c r="AK42" s="150"/>
      <c r="AL42" s="150" t="s">
        <v>2593</v>
      </c>
      <c r="AM42" s="150"/>
      <c r="AN42" s="150" t="s">
        <v>2581</v>
      </c>
      <c r="AO42" s="168">
        <f t="shared" si="1"/>
        <v>3.7771374238366899E-2</v>
      </c>
    </row>
    <row r="43" spans="1:41" ht="114.75">
      <c r="A43" s="161" t="s">
        <v>921</v>
      </c>
      <c r="B43" s="161" t="s">
        <v>1524</v>
      </c>
      <c r="C43" s="161" t="s">
        <v>923</v>
      </c>
      <c r="D43" s="161" t="s">
        <v>290</v>
      </c>
      <c r="E43" s="161" t="s">
        <v>925</v>
      </c>
      <c r="F43" s="161" t="s">
        <v>1525</v>
      </c>
      <c r="G43" s="161">
        <v>8498611</v>
      </c>
      <c r="H43" s="161" t="s">
        <v>1526</v>
      </c>
      <c r="I43" s="161" t="s">
        <v>1486</v>
      </c>
      <c r="J43" s="161" t="s">
        <v>1518</v>
      </c>
      <c r="K43" s="161" t="s">
        <v>1527</v>
      </c>
      <c r="L43" s="161" t="s">
        <v>41</v>
      </c>
      <c r="M43" s="161" t="s">
        <v>32</v>
      </c>
      <c r="N43" s="161">
        <v>2008</v>
      </c>
      <c r="O43" s="161" t="s">
        <v>1528</v>
      </c>
      <c r="P43" s="161" t="s">
        <v>1529</v>
      </c>
      <c r="Q43" s="161">
        <v>12.085510990000003</v>
      </c>
      <c r="R43" s="161" t="s">
        <v>1530</v>
      </c>
      <c r="S43" s="180" t="s">
        <v>41</v>
      </c>
      <c r="T43" s="161">
        <v>1.588817155138E-2</v>
      </c>
      <c r="U43" s="161">
        <v>2.9</v>
      </c>
      <c r="V43" s="161" t="s">
        <v>1523</v>
      </c>
      <c r="W43" s="161" t="s">
        <v>36</v>
      </c>
      <c r="X43" s="161"/>
      <c r="Y43" s="161" t="s">
        <v>2387</v>
      </c>
      <c r="Z43" s="161"/>
      <c r="AA43" s="161"/>
      <c r="AB43" s="161"/>
      <c r="AC43" s="150" t="s">
        <v>2390</v>
      </c>
      <c r="AD43" s="169">
        <v>1.9339982665166039E-2</v>
      </c>
      <c r="AE43" s="181" t="s">
        <v>2607</v>
      </c>
      <c r="AF43" s="150">
        <v>3.1909999999999998</v>
      </c>
      <c r="AG43" s="150"/>
      <c r="AH43" s="150" t="s">
        <v>2762</v>
      </c>
      <c r="AI43" s="150">
        <v>2</v>
      </c>
      <c r="AJ43" s="182">
        <v>40865</v>
      </c>
      <c r="AK43" s="150"/>
      <c r="AL43" s="150" t="s">
        <v>2593</v>
      </c>
      <c r="AM43" s="150"/>
      <c r="AN43" s="150" t="s">
        <v>2581</v>
      </c>
      <c r="AO43" s="168">
        <f t="shared" si="1"/>
        <v>6.1713884684544827E-2</v>
      </c>
    </row>
    <row r="44" spans="1:41" ht="114.75">
      <c r="A44" s="161" t="s">
        <v>921</v>
      </c>
      <c r="B44" s="161" t="s">
        <v>1524</v>
      </c>
      <c r="C44" s="161" t="s">
        <v>923</v>
      </c>
      <c r="D44" s="161" t="s">
        <v>290</v>
      </c>
      <c r="E44" s="161" t="s">
        <v>925</v>
      </c>
      <c r="F44" s="161" t="s">
        <v>1525</v>
      </c>
      <c r="G44" s="161">
        <v>8498611</v>
      </c>
      <c r="H44" s="161" t="s">
        <v>1526</v>
      </c>
      <c r="I44" s="161" t="s">
        <v>1486</v>
      </c>
      <c r="J44" s="161" t="s">
        <v>1518</v>
      </c>
      <c r="K44" s="161" t="s">
        <v>1527</v>
      </c>
      <c r="L44" s="161" t="s">
        <v>41</v>
      </c>
      <c r="M44" s="161" t="s">
        <v>32</v>
      </c>
      <c r="N44" s="161">
        <v>2008</v>
      </c>
      <c r="O44" s="161" t="s">
        <v>1528</v>
      </c>
      <c r="P44" s="161" t="s">
        <v>1529</v>
      </c>
      <c r="Q44" s="161">
        <v>12.085510990000003</v>
      </c>
      <c r="R44" s="161" t="s">
        <v>1530</v>
      </c>
      <c r="S44" s="180" t="s">
        <v>41</v>
      </c>
      <c r="T44" s="161">
        <v>1.588817155138E-2</v>
      </c>
      <c r="U44" s="161">
        <v>2.9</v>
      </c>
      <c r="V44" s="161" t="s">
        <v>1523</v>
      </c>
      <c r="W44" s="161" t="s">
        <v>36</v>
      </c>
      <c r="X44" s="161"/>
      <c r="Y44" s="161" t="s">
        <v>2387</v>
      </c>
      <c r="Z44" s="161"/>
      <c r="AA44" s="161"/>
      <c r="AB44" s="161"/>
      <c r="AC44" s="150" t="s">
        <v>2390</v>
      </c>
      <c r="AD44" s="169">
        <v>3.4152210191329996E-2</v>
      </c>
      <c r="AE44" s="181" t="s">
        <v>2608</v>
      </c>
      <c r="AF44" s="150">
        <v>3.1909999999999998</v>
      </c>
      <c r="AG44" s="150"/>
      <c r="AH44" s="150" t="s">
        <v>2762</v>
      </c>
      <c r="AI44" s="150">
        <v>2</v>
      </c>
      <c r="AJ44" s="182">
        <v>40865</v>
      </c>
      <c r="AK44" s="150"/>
      <c r="AL44" s="150" t="s">
        <v>2593</v>
      </c>
      <c r="AM44" s="150"/>
      <c r="AN44" s="150" t="s">
        <v>2581</v>
      </c>
      <c r="AO44" s="168">
        <f t="shared" si="1"/>
        <v>0.10897970272053401</v>
      </c>
    </row>
    <row r="45" spans="1:41" ht="114.75">
      <c r="A45" s="161" t="s">
        <v>921</v>
      </c>
      <c r="B45" s="161" t="s">
        <v>1524</v>
      </c>
      <c r="C45" s="161" t="s">
        <v>923</v>
      </c>
      <c r="D45" s="161" t="s">
        <v>290</v>
      </c>
      <c r="E45" s="161" t="s">
        <v>925</v>
      </c>
      <c r="F45" s="161" t="s">
        <v>1525</v>
      </c>
      <c r="G45" s="161">
        <v>8498611</v>
      </c>
      <c r="H45" s="161" t="s">
        <v>1526</v>
      </c>
      <c r="I45" s="161" t="s">
        <v>1486</v>
      </c>
      <c r="J45" s="161" t="s">
        <v>1518</v>
      </c>
      <c r="K45" s="161" t="s">
        <v>1527</v>
      </c>
      <c r="L45" s="161" t="s">
        <v>41</v>
      </c>
      <c r="M45" s="161" t="s">
        <v>32</v>
      </c>
      <c r="N45" s="161">
        <v>2008</v>
      </c>
      <c r="O45" s="161" t="s">
        <v>1528</v>
      </c>
      <c r="P45" s="161" t="s">
        <v>1529</v>
      </c>
      <c r="Q45" s="161">
        <v>12.085510990000003</v>
      </c>
      <c r="R45" s="161" t="s">
        <v>1530</v>
      </c>
      <c r="S45" s="180" t="s">
        <v>41</v>
      </c>
      <c r="T45" s="161">
        <v>1.588817155138E-2</v>
      </c>
      <c r="U45" s="161">
        <v>2.9</v>
      </c>
      <c r="V45" s="161" t="s">
        <v>1523</v>
      </c>
      <c r="W45" s="161" t="s">
        <v>36</v>
      </c>
      <c r="X45" s="161"/>
      <c r="Y45" s="161" t="s">
        <v>2387</v>
      </c>
      <c r="Z45" s="161"/>
      <c r="AA45" s="161"/>
      <c r="AB45" s="161"/>
      <c r="AC45" s="150" t="s">
        <v>2390</v>
      </c>
      <c r="AD45" s="169">
        <v>3.7774414302531659E-2</v>
      </c>
      <c r="AE45" s="181" t="s">
        <v>2609</v>
      </c>
      <c r="AF45" s="150">
        <v>3.1909999999999998</v>
      </c>
      <c r="AG45" s="150"/>
      <c r="AH45" s="150" t="s">
        <v>2762</v>
      </c>
      <c r="AI45" s="150">
        <v>2</v>
      </c>
      <c r="AJ45" s="182">
        <v>40865</v>
      </c>
      <c r="AK45" s="150"/>
      <c r="AL45" s="150" t="s">
        <v>2593</v>
      </c>
      <c r="AM45" s="150"/>
      <c r="AN45" s="150" t="s">
        <v>2581</v>
      </c>
      <c r="AO45" s="168">
        <f t="shared" si="1"/>
        <v>0.12053815603937852</v>
      </c>
    </row>
    <row r="46" spans="1:41" ht="114.75">
      <c r="A46" s="161" t="s">
        <v>921</v>
      </c>
      <c r="B46" s="161" t="s">
        <v>1524</v>
      </c>
      <c r="C46" s="161" t="s">
        <v>923</v>
      </c>
      <c r="D46" s="161" t="s">
        <v>290</v>
      </c>
      <c r="E46" s="161" t="s">
        <v>925</v>
      </c>
      <c r="F46" s="161" t="s">
        <v>1525</v>
      </c>
      <c r="G46" s="161">
        <v>8498611</v>
      </c>
      <c r="H46" s="161" t="s">
        <v>1526</v>
      </c>
      <c r="I46" s="161" t="s">
        <v>1486</v>
      </c>
      <c r="J46" s="161" t="s">
        <v>1518</v>
      </c>
      <c r="K46" s="161" t="s">
        <v>1527</v>
      </c>
      <c r="L46" s="161" t="s">
        <v>41</v>
      </c>
      <c r="M46" s="161" t="s">
        <v>32</v>
      </c>
      <c r="N46" s="161">
        <v>2008</v>
      </c>
      <c r="O46" s="161" t="s">
        <v>1528</v>
      </c>
      <c r="P46" s="161" t="s">
        <v>1529</v>
      </c>
      <c r="Q46" s="161">
        <v>12.085510990000003</v>
      </c>
      <c r="R46" s="161" t="s">
        <v>1530</v>
      </c>
      <c r="S46" s="180" t="s">
        <v>41</v>
      </c>
      <c r="T46" s="161">
        <v>1.588817155138E-2</v>
      </c>
      <c r="U46" s="161">
        <v>2.9</v>
      </c>
      <c r="V46" s="161" t="s">
        <v>1523</v>
      </c>
      <c r="W46" s="161" t="s">
        <v>36</v>
      </c>
      <c r="X46" s="161"/>
      <c r="Y46" s="161" t="s">
        <v>2387</v>
      </c>
      <c r="Z46" s="161"/>
      <c r="AA46" s="161"/>
      <c r="AB46" s="161"/>
      <c r="AC46" s="150" t="s">
        <v>2390</v>
      </c>
      <c r="AD46" s="169">
        <v>0.26157488260177747</v>
      </c>
      <c r="AE46" s="181" t="s">
        <v>2610</v>
      </c>
      <c r="AF46" s="150">
        <v>3.1909999999999998</v>
      </c>
      <c r="AG46" s="150"/>
      <c r="AH46" s="150" t="s">
        <v>2762</v>
      </c>
      <c r="AI46" s="150">
        <v>2</v>
      </c>
      <c r="AJ46" s="182">
        <v>40865</v>
      </c>
      <c r="AK46" s="150"/>
      <c r="AL46" s="150" t="s">
        <v>2593</v>
      </c>
      <c r="AM46" s="150"/>
      <c r="AN46" s="150" t="s">
        <v>2581</v>
      </c>
      <c r="AO46" s="168">
        <f t="shared" si="1"/>
        <v>0.83468545038227182</v>
      </c>
    </row>
    <row r="47" spans="1:41" ht="114.75">
      <c r="A47" s="161" t="s">
        <v>921</v>
      </c>
      <c r="B47" s="161" t="s">
        <v>1524</v>
      </c>
      <c r="C47" s="161" t="s">
        <v>923</v>
      </c>
      <c r="D47" s="161" t="s">
        <v>290</v>
      </c>
      <c r="E47" s="161" t="s">
        <v>925</v>
      </c>
      <c r="F47" s="161" t="s">
        <v>1525</v>
      </c>
      <c r="G47" s="161">
        <v>8498611</v>
      </c>
      <c r="H47" s="161" t="s">
        <v>1526</v>
      </c>
      <c r="I47" s="161" t="s">
        <v>1486</v>
      </c>
      <c r="J47" s="161" t="s">
        <v>1518</v>
      </c>
      <c r="K47" s="161" t="s">
        <v>1527</v>
      </c>
      <c r="L47" s="161" t="s">
        <v>41</v>
      </c>
      <c r="M47" s="161" t="s">
        <v>32</v>
      </c>
      <c r="N47" s="161">
        <v>2008</v>
      </c>
      <c r="O47" s="161" t="s">
        <v>1528</v>
      </c>
      <c r="P47" s="161" t="s">
        <v>1529</v>
      </c>
      <c r="Q47" s="161">
        <v>12.085510990000003</v>
      </c>
      <c r="R47" s="161" t="s">
        <v>1530</v>
      </c>
      <c r="S47" s="180" t="s">
        <v>41</v>
      </c>
      <c r="T47" s="161">
        <v>1.588817155138E-2</v>
      </c>
      <c r="U47" s="161">
        <v>2.9</v>
      </c>
      <c r="V47" s="161" t="s">
        <v>1523</v>
      </c>
      <c r="W47" s="161" t="s">
        <v>36</v>
      </c>
      <c r="X47" s="161"/>
      <c r="Y47" s="161" t="s">
        <v>2387</v>
      </c>
      <c r="Z47" s="161"/>
      <c r="AA47" s="161"/>
      <c r="AB47" s="161"/>
      <c r="AC47" s="150" t="s">
        <v>2390</v>
      </c>
      <c r="AD47" s="169">
        <v>2.4514559966882704E-2</v>
      </c>
      <c r="AE47" s="181" t="s">
        <v>2611</v>
      </c>
      <c r="AF47" s="150">
        <v>3.1909999999999998</v>
      </c>
      <c r="AG47" s="150"/>
      <c r="AH47" s="150" t="s">
        <v>2762</v>
      </c>
      <c r="AI47" s="150">
        <v>2</v>
      </c>
      <c r="AJ47" s="182">
        <v>40865</v>
      </c>
      <c r="AK47" s="150"/>
      <c r="AL47" s="150" t="s">
        <v>2593</v>
      </c>
      <c r="AM47" s="150"/>
      <c r="AN47" s="150" t="s">
        <v>2581</v>
      </c>
      <c r="AO47" s="168">
        <f t="shared" si="1"/>
        <v>7.8225960854322707E-2</v>
      </c>
    </row>
    <row r="48" spans="1:41" ht="114.75">
      <c r="A48" s="161" t="s">
        <v>921</v>
      </c>
      <c r="B48" s="161" t="s">
        <v>1524</v>
      </c>
      <c r="C48" s="161" t="s">
        <v>923</v>
      </c>
      <c r="D48" s="161" t="s">
        <v>290</v>
      </c>
      <c r="E48" s="161" t="s">
        <v>925</v>
      </c>
      <c r="F48" s="161" t="s">
        <v>1525</v>
      </c>
      <c r="G48" s="161">
        <v>8498611</v>
      </c>
      <c r="H48" s="161" t="s">
        <v>1526</v>
      </c>
      <c r="I48" s="161" t="s">
        <v>1486</v>
      </c>
      <c r="J48" s="161" t="s">
        <v>1518</v>
      </c>
      <c r="K48" s="161" t="s">
        <v>1527</v>
      </c>
      <c r="L48" s="161" t="s">
        <v>41</v>
      </c>
      <c r="M48" s="161" t="s">
        <v>32</v>
      </c>
      <c r="N48" s="161">
        <v>2008</v>
      </c>
      <c r="O48" s="161" t="s">
        <v>1528</v>
      </c>
      <c r="P48" s="161" t="s">
        <v>1529</v>
      </c>
      <c r="Q48" s="161">
        <v>12.085510990000003</v>
      </c>
      <c r="R48" s="161" t="s">
        <v>1530</v>
      </c>
      <c r="S48" s="180" t="s">
        <v>41</v>
      </c>
      <c r="T48" s="161">
        <v>1.588817155138E-2</v>
      </c>
      <c r="U48" s="161">
        <v>2.9</v>
      </c>
      <c r="V48" s="161" t="s">
        <v>1523</v>
      </c>
      <c r="W48" s="161" t="s">
        <v>36</v>
      </c>
      <c r="X48" s="161"/>
      <c r="Y48" s="161" t="s">
        <v>2387</v>
      </c>
      <c r="Z48" s="161"/>
      <c r="AA48" s="161"/>
      <c r="AB48" s="161"/>
      <c r="AC48" s="150" t="s">
        <v>2390</v>
      </c>
      <c r="AD48" s="169">
        <v>1.7076105095664998E-2</v>
      </c>
      <c r="AE48" s="181" t="s">
        <v>2612</v>
      </c>
      <c r="AF48" s="150">
        <v>3.1909999999999998</v>
      </c>
      <c r="AG48" s="150"/>
      <c r="AH48" s="150" t="s">
        <v>2762</v>
      </c>
      <c r="AI48" s="150">
        <v>2</v>
      </c>
      <c r="AJ48" s="182">
        <v>40865</v>
      </c>
      <c r="AK48" s="150"/>
      <c r="AL48" s="150" t="s">
        <v>2593</v>
      </c>
      <c r="AM48" s="150"/>
      <c r="AN48" s="150" t="s">
        <v>2581</v>
      </c>
      <c r="AO48" s="168">
        <f t="shared" si="1"/>
        <v>5.4489851360267003E-2</v>
      </c>
    </row>
    <row r="49" spans="1:41" ht="114.75">
      <c r="A49" s="161" t="s">
        <v>921</v>
      </c>
      <c r="B49" s="161" t="s">
        <v>1524</v>
      </c>
      <c r="C49" s="161" t="s">
        <v>923</v>
      </c>
      <c r="D49" s="161" t="s">
        <v>290</v>
      </c>
      <c r="E49" s="161" t="s">
        <v>925</v>
      </c>
      <c r="F49" s="161" t="s">
        <v>1525</v>
      </c>
      <c r="G49" s="161">
        <v>8498611</v>
      </c>
      <c r="H49" s="161" t="s">
        <v>1526</v>
      </c>
      <c r="I49" s="161" t="s">
        <v>1486</v>
      </c>
      <c r="J49" s="161" t="s">
        <v>1518</v>
      </c>
      <c r="K49" s="161" t="s">
        <v>1527</v>
      </c>
      <c r="L49" s="161" t="s">
        <v>41</v>
      </c>
      <c r="M49" s="161" t="s">
        <v>32</v>
      </c>
      <c r="N49" s="161">
        <v>2008</v>
      </c>
      <c r="O49" s="161" t="s">
        <v>1528</v>
      </c>
      <c r="P49" s="161" t="s">
        <v>1529</v>
      </c>
      <c r="Q49" s="161">
        <v>12.085510990000003</v>
      </c>
      <c r="R49" s="161" t="s">
        <v>1530</v>
      </c>
      <c r="S49" s="180" t="s">
        <v>41</v>
      </c>
      <c r="T49" s="161">
        <v>1.588817155138E-2</v>
      </c>
      <c r="U49" s="161">
        <v>2.9</v>
      </c>
      <c r="V49" s="161" t="s">
        <v>1523</v>
      </c>
      <c r="W49" s="161" t="s">
        <v>36</v>
      </c>
      <c r="X49" s="161"/>
      <c r="Y49" s="161" t="s">
        <v>2387</v>
      </c>
      <c r="Z49" s="161"/>
      <c r="AA49" s="161"/>
      <c r="AB49" s="161"/>
      <c r="AC49" s="150" t="s">
        <v>2390</v>
      </c>
      <c r="AD49" s="169">
        <v>2.8654221808256036E-2</v>
      </c>
      <c r="AE49" s="181" t="s">
        <v>2613</v>
      </c>
      <c r="AF49" s="150">
        <v>3.1909999999999998</v>
      </c>
      <c r="AG49" s="150"/>
      <c r="AH49" s="150" t="s">
        <v>2762</v>
      </c>
      <c r="AI49" s="150">
        <v>2</v>
      </c>
      <c r="AJ49" s="182">
        <v>40865</v>
      </c>
      <c r="AK49" s="150"/>
      <c r="AL49" s="150" t="s">
        <v>2593</v>
      </c>
      <c r="AM49" s="150"/>
      <c r="AN49" s="150" t="s">
        <v>2581</v>
      </c>
      <c r="AO49" s="168">
        <f t="shared" si="1"/>
        <v>9.1435621790145E-2</v>
      </c>
    </row>
    <row r="50" spans="1:41" ht="51">
      <c r="A50" s="161" t="s">
        <v>901</v>
      </c>
      <c r="B50" s="161" t="s">
        <v>1531</v>
      </c>
      <c r="C50" s="161" t="s">
        <v>592</v>
      </c>
      <c r="D50" s="161" t="s">
        <v>1532</v>
      </c>
      <c r="E50" s="161" t="s">
        <v>41</v>
      </c>
      <c r="F50" s="161" t="s">
        <v>41</v>
      </c>
      <c r="G50" s="161" t="s">
        <v>1533</v>
      </c>
      <c r="H50" s="161" t="s">
        <v>1534</v>
      </c>
      <c r="I50" s="161" t="s">
        <v>1486</v>
      </c>
      <c r="J50" s="161" t="s">
        <v>41</v>
      </c>
      <c r="K50" s="161" t="s">
        <v>1535</v>
      </c>
      <c r="L50" s="161" t="s">
        <v>50</v>
      </c>
      <c r="M50" s="161" t="s">
        <v>32</v>
      </c>
      <c r="N50" s="161">
        <v>2008</v>
      </c>
      <c r="O50" s="161" t="s">
        <v>1536</v>
      </c>
      <c r="P50" s="161" t="s">
        <v>1537</v>
      </c>
      <c r="Q50" s="161">
        <v>1.0479999999999998</v>
      </c>
      <c r="R50" s="161" t="s">
        <v>1497</v>
      </c>
      <c r="S50" s="180" t="s">
        <v>41</v>
      </c>
      <c r="T50" s="161"/>
      <c r="U50" s="161">
        <v>38.661000000000001</v>
      </c>
      <c r="V50" s="161" t="s">
        <v>35</v>
      </c>
      <c r="W50" s="161" t="s">
        <v>36</v>
      </c>
      <c r="X50" s="161" t="s">
        <v>2288</v>
      </c>
      <c r="Y50" s="161" t="s">
        <v>2289</v>
      </c>
      <c r="Z50" s="161"/>
      <c r="AA50" s="161"/>
      <c r="AB50" s="161"/>
      <c r="AC50" s="150" t="s">
        <v>2304</v>
      </c>
      <c r="AD50" s="169">
        <v>1</v>
      </c>
      <c r="AE50" s="167" t="s">
        <v>2308</v>
      </c>
      <c r="AF50" s="162"/>
      <c r="AG50" s="150"/>
      <c r="AH50" s="150" t="s">
        <v>2740</v>
      </c>
      <c r="AI50" s="150">
        <v>2</v>
      </c>
      <c r="AJ50" s="182">
        <v>40827</v>
      </c>
      <c r="AK50" s="150"/>
      <c r="AL50" s="150" t="s">
        <v>2580</v>
      </c>
      <c r="AM50" s="150" t="s">
        <v>2520</v>
      </c>
      <c r="AN50" s="150"/>
      <c r="AO50" s="168">
        <f>AD50*U50</f>
        <v>38.661000000000001</v>
      </c>
    </row>
    <row r="51" spans="1:41" ht="51">
      <c r="A51" s="161" t="s">
        <v>872</v>
      </c>
      <c r="B51" s="161" t="s">
        <v>1223</v>
      </c>
      <c r="C51" s="161" t="s">
        <v>59</v>
      </c>
      <c r="D51" s="161" t="s">
        <v>956</v>
      </c>
      <c r="E51" s="161" t="s">
        <v>41</v>
      </c>
      <c r="F51" s="161" t="s">
        <v>41</v>
      </c>
      <c r="G51" s="161" t="s">
        <v>1538</v>
      </c>
      <c r="H51" s="161" t="s">
        <v>1539</v>
      </c>
      <c r="I51" s="161" t="s">
        <v>1486</v>
      </c>
      <c r="J51" s="161" t="s">
        <v>41</v>
      </c>
      <c r="K51" s="161" t="s">
        <v>1540</v>
      </c>
      <c r="L51" s="161" t="s">
        <v>50</v>
      </c>
      <c r="M51" s="161" t="s">
        <v>32</v>
      </c>
      <c r="N51" s="161">
        <v>2008</v>
      </c>
      <c r="O51" s="161" t="s">
        <v>1541</v>
      </c>
      <c r="P51" s="161" t="s">
        <v>1542</v>
      </c>
      <c r="Q51" s="161">
        <v>1.4</v>
      </c>
      <c r="R51" s="161" t="s">
        <v>1497</v>
      </c>
      <c r="S51" s="180" t="s">
        <v>41</v>
      </c>
      <c r="T51" s="161"/>
      <c r="U51" s="161">
        <v>0.41</v>
      </c>
      <c r="V51" s="161" t="s">
        <v>35</v>
      </c>
      <c r="W51" s="161" t="s">
        <v>1543</v>
      </c>
      <c r="X51" s="161" t="s">
        <v>2438</v>
      </c>
      <c r="Y51" s="161" t="s">
        <v>2436</v>
      </c>
      <c r="Z51" s="161"/>
      <c r="AA51" s="161"/>
      <c r="AB51" s="161"/>
      <c r="AC51" s="150" t="s">
        <v>2360</v>
      </c>
      <c r="AD51" s="169"/>
      <c r="AE51" s="181"/>
      <c r="AF51" s="150"/>
      <c r="AG51" s="150"/>
      <c r="AH51" s="150"/>
      <c r="AI51" s="150">
        <v>2</v>
      </c>
      <c r="AJ51" s="182">
        <v>40853</v>
      </c>
      <c r="AK51" s="150"/>
      <c r="AL51" s="150" t="s">
        <v>2580</v>
      </c>
      <c r="AM51" s="150" t="s">
        <v>2581</v>
      </c>
      <c r="AN51" s="150"/>
      <c r="AO51" s="168"/>
    </row>
    <row r="52" spans="1:41" ht="89.25">
      <c r="A52" s="161" t="s">
        <v>1544</v>
      </c>
      <c r="B52" s="161" t="s">
        <v>1545</v>
      </c>
      <c r="C52" s="161" t="s">
        <v>77</v>
      </c>
      <c r="D52" s="161" t="s">
        <v>1546</v>
      </c>
      <c r="E52" s="161" t="s">
        <v>1547</v>
      </c>
      <c r="F52" s="161" t="s">
        <v>1548</v>
      </c>
      <c r="G52" s="161" t="s">
        <v>1549</v>
      </c>
      <c r="H52" s="161" t="s">
        <v>1550</v>
      </c>
      <c r="I52" s="161" t="s">
        <v>1486</v>
      </c>
      <c r="J52" s="161" t="s">
        <v>1486</v>
      </c>
      <c r="K52" s="161" t="s">
        <v>1551</v>
      </c>
      <c r="L52" s="161" t="s">
        <v>50</v>
      </c>
      <c r="M52" s="161" t="s">
        <v>32</v>
      </c>
      <c r="N52" s="161">
        <v>2008</v>
      </c>
      <c r="O52" s="161" t="s">
        <v>1552</v>
      </c>
      <c r="P52" s="161" t="s">
        <v>1553</v>
      </c>
      <c r="Q52" s="161">
        <v>1.3</v>
      </c>
      <c r="R52" s="161" t="s">
        <v>1497</v>
      </c>
      <c r="S52" s="180" t="s">
        <v>41</v>
      </c>
      <c r="T52" s="161">
        <v>7.4848799999999995E-4</v>
      </c>
      <c r="U52" s="161">
        <v>1.3</v>
      </c>
      <c r="V52" s="161" t="s">
        <v>1554</v>
      </c>
      <c r="W52" s="161" t="s">
        <v>36</v>
      </c>
      <c r="X52" s="161"/>
      <c r="Y52" s="161" t="s">
        <v>2444</v>
      </c>
      <c r="Z52" s="161"/>
      <c r="AA52" s="161"/>
      <c r="AB52" s="161"/>
      <c r="AC52" s="150" t="s">
        <v>2360</v>
      </c>
      <c r="AD52" s="169"/>
      <c r="AE52" s="181"/>
      <c r="AF52" s="150"/>
      <c r="AG52" s="150"/>
      <c r="AH52" s="150"/>
      <c r="AI52" s="150">
        <v>2</v>
      </c>
      <c r="AJ52" s="182">
        <v>40853</v>
      </c>
      <c r="AK52" s="150"/>
      <c r="AL52" s="150" t="s">
        <v>2580</v>
      </c>
      <c r="AM52" s="150" t="s">
        <v>2581</v>
      </c>
      <c r="AN52" s="150"/>
      <c r="AO52" s="168"/>
    </row>
    <row r="53" spans="1:41" ht="63.75">
      <c r="A53" s="161" t="s">
        <v>871</v>
      </c>
      <c r="B53" s="161" t="s">
        <v>824</v>
      </c>
      <c r="C53" s="161" t="s">
        <v>43</v>
      </c>
      <c r="D53" s="161" t="s">
        <v>851</v>
      </c>
      <c r="E53" s="161" t="s">
        <v>45</v>
      </c>
      <c r="F53" s="161" t="s">
        <v>1555</v>
      </c>
      <c r="G53" s="161">
        <v>535811</v>
      </c>
      <c r="H53" s="161" t="s">
        <v>1556</v>
      </c>
      <c r="I53" s="161" t="s">
        <v>1486</v>
      </c>
      <c r="J53" s="161" t="s">
        <v>41</v>
      </c>
      <c r="K53" s="161" t="s">
        <v>1557</v>
      </c>
      <c r="L53" s="161" t="s">
        <v>50</v>
      </c>
      <c r="M53" s="161" t="s">
        <v>32</v>
      </c>
      <c r="N53" s="161">
        <v>2008</v>
      </c>
      <c r="O53" s="161" t="s">
        <v>1558</v>
      </c>
      <c r="P53" s="161" t="s">
        <v>823</v>
      </c>
      <c r="Q53" s="161">
        <v>1.6199999999999999</v>
      </c>
      <c r="R53" s="161" t="s">
        <v>1497</v>
      </c>
      <c r="S53" s="180" t="s">
        <v>41</v>
      </c>
      <c r="T53" s="161"/>
      <c r="U53" s="161">
        <v>1.64</v>
      </c>
      <c r="V53" s="161" t="s">
        <v>35</v>
      </c>
      <c r="W53" s="161" t="s">
        <v>36</v>
      </c>
      <c r="X53" s="161"/>
      <c r="Y53" s="161"/>
      <c r="Z53" s="161"/>
      <c r="AA53" s="161"/>
      <c r="AB53" s="161"/>
      <c r="AC53" s="150" t="s">
        <v>2304</v>
      </c>
      <c r="AD53" s="169">
        <f>10.6/(10.6+1.5)</f>
        <v>0.87603305785123964</v>
      </c>
      <c r="AE53" s="181">
        <v>45860214</v>
      </c>
      <c r="AF53" s="150"/>
      <c r="AG53" s="150"/>
      <c r="AH53" s="150" t="s">
        <v>2763</v>
      </c>
      <c r="AI53" s="150">
        <v>2</v>
      </c>
      <c r="AJ53" s="182">
        <v>40865</v>
      </c>
      <c r="AK53" s="150"/>
      <c r="AL53" s="150" t="s">
        <v>2580</v>
      </c>
      <c r="AM53" s="150"/>
      <c r="AN53" s="150" t="s">
        <v>2581</v>
      </c>
      <c r="AO53" s="168">
        <f t="shared" ref="AO53:AO59" si="2">AD53*U53</f>
        <v>1.4366942148760329</v>
      </c>
    </row>
    <row r="54" spans="1:41" ht="63.75">
      <c r="A54" s="161" t="s">
        <v>871</v>
      </c>
      <c r="B54" s="161" t="s">
        <v>824</v>
      </c>
      <c r="C54" s="161" t="s">
        <v>43</v>
      </c>
      <c r="D54" s="161" t="s">
        <v>851</v>
      </c>
      <c r="E54" s="161" t="s">
        <v>45</v>
      </c>
      <c r="F54" s="161" t="s">
        <v>1555</v>
      </c>
      <c r="G54" s="161">
        <v>535811</v>
      </c>
      <c r="H54" s="161" t="s">
        <v>1556</v>
      </c>
      <c r="I54" s="161" t="s">
        <v>1486</v>
      </c>
      <c r="J54" s="161" t="s">
        <v>41</v>
      </c>
      <c r="K54" s="161" t="s">
        <v>1557</v>
      </c>
      <c r="L54" s="161" t="s">
        <v>50</v>
      </c>
      <c r="M54" s="161" t="s">
        <v>32</v>
      </c>
      <c r="N54" s="161">
        <v>2008</v>
      </c>
      <c r="O54" s="161" t="s">
        <v>1558</v>
      </c>
      <c r="P54" s="161" t="s">
        <v>823</v>
      </c>
      <c r="Q54" s="161">
        <v>1.6199999999999999</v>
      </c>
      <c r="R54" s="161" t="s">
        <v>1497</v>
      </c>
      <c r="S54" s="180" t="s">
        <v>41</v>
      </c>
      <c r="T54" s="161"/>
      <c r="U54" s="161">
        <v>1.64</v>
      </c>
      <c r="V54" s="161" t="s">
        <v>35</v>
      </c>
      <c r="W54" s="161" t="s">
        <v>36</v>
      </c>
      <c r="X54" s="161"/>
      <c r="Y54" s="161"/>
      <c r="Z54" s="161"/>
      <c r="AA54" s="161"/>
      <c r="AB54" s="161"/>
      <c r="AC54" s="150" t="s">
        <v>2304</v>
      </c>
      <c r="AD54" s="169">
        <f>1-AD53</f>
        <v>0.12396694214876036</v>
      </c>
      <c r="AE54" s="181">
        <v>45860114</v>
      </c>
      <c r="AF54" s="150"/>
      <c r="AG54" s="150"/>
      <c r="AH54" s="150" t="s">
        <v>2763</v>
      </c>
      <c r="AI54" s="150">
        <v>2</v>
      </c>
      <c r="AJ54" s="182">
        <v>40865</v>
      </c>
      <c r="AK54" s="150"/>
      <c r="AL54" s="150" t="s">
        <v>2580</v>
      </c>
      <c r="AM54" s="150"/>
      <c r="AN54" s="150" t="s">
        <v>2581</v>
      </c>
      <c r="AO54" s="168">
        <f t="shared" si="2"/>
        <v>0.20330578512396699</v>
      </c>
    </row>
    <row r="55" spans="1:41" ht="63.75">
      <c r="A55" s="161" t="s">
        <v>892</v>
      </c>
      <c r="B55" s="161" t="s">
        <v>1163</v>
      </c>
      <c r="C55" s="161" t="s">
        <v>428</v>
      </c>
      <c r="D55" s="161" t="s">
        <v>1164</v>
      </c>
      <c r="E55" s="161" t="s">
        <v>430</v>
      </c>
      <c r="F55" s="161" t="s">
        <v>1559</v>
      </c>
      <c r="G55" s="161">
        <v>536911</v>
      </c>
      <c r="H55" s="161" t="s">
        <v>1560</v>
      </c>
      <c r="I55" s="161" t="s">
        <v>1486</v>
      </c>
      <c r="J55" s="161" t="s">
        <v>41</v>
      </c>
      <c r="K55" s="161" t="s">
        <v>1561</v>
      </c>
      <c r="L55" s="161" t="s">
        <v>50</v>
      </c>
      <c r="M55" s="161" t="s">
        <v>32</v>
      </c>
      <c r="N55" s="161">
        <v>2008</v>
      </c>
      <c r="O55" s="161" t="s">
        <v>1562</v>
      </c>
      <c r="P55" s="161" t="s">
        <v>1563</v>
      </c>
      <c r="Q55" s="161">
        <v>1.3454000000000002</v>
      </c>
      <c r="R55" s="161" t="s">
        <v>1497</v>
      </c>
      <c r="S55" s="180" t="s">
        <v>41</v>
      </c>
      <c r="T55" s="161"/>
      <c r="U55" s="161">
        <v>4.8658999999999999</v>
      </c>
      <c r="V55" s="161" t="s">
        <v>35</v>
      </c>
      <c r="W55" s="161" t="s">
        <v>36</v>
      </c>
      <c r="X55" s="161" t="s">
        <v>2490</v>
      </c>
      <c r="Y55" s="161"/>
      <c r="Z55" s="161"/>
      <c r="AA55" s="161"/>
      <c r="AB55" s="161"/>
      <c r="AC55" s="150" t="s">
        <v>2304</v>
      </c>
      <c r="AD55" s="169">
        <v>0.22860181891855388</v>
      </c>
      <c r="AE55" s="181" t="s">
        <v>2634</v>
      </c>
      <c r="AF55" s="150"/>
      <c r="AG55" s="150"/>
      <c r="AH55" s="150" t="s">
        <v>2764</v>
      </c>
      <c r="AI55" s="150">
        <v>2</v>
      </c>
      <c r="AJ55" s="182">
        <v>40865</v>
      </c>
      <c r="AK55" s="150"/>
      <c r="AL55" s="150" t="s">
        <v>2580</v>
      </c>
      <c r="AM55" s="150"/>
      <c r="AN55" s="150" t="s">
        <v>2581</v>
      </c>
      <c r="AO55" s="168">
        <f t="shared" si="2"/>
        <v>1.1123535906757913</v>
      </c>
    </row>
    <row r="56" spans="1:41" ht="63.75">
      <c r="A56" s="161" t="s">
        <v>892</v>
      </c>
      <c r="B56" s="161" t="s">
        <v>1163</v>
      </c>
      <c r="C56" s="161" t="s">
        <v>428</v>
      </c>
      <c r="D56" s="161" t="s">
        <v>1164</v>
      </c>
      <c r="E56" s="161" t="s">
        <v>430</v>
      </c>
      <c r="F56" s="161" t="s">
        <v>1559</v>
      </c>
      <c r="G56" s="161">
        <v>536911</v>
      </c>
      <c r="H56" s="161" t="s">
        <v>1560</v>
      </c>
      <c r="I56" s="161" t="s">
        <v>1486</v>
      </c>
      <c r="J56" s="161" t="s">
        <v>41</v>
      </c>
      <c r="K56" s="161" t="s">
        <v>1561</v>
      </c>
      <c r="L56" s="161" t="s">
        <v>50</v>
      </c>
      <c r="M56" s="161" t="s">
        <v>32</v>
      </c>
      <c r="N56" s="161">
        <v>2008</v>
      </c>
      <c r="O56" s="161" t="s">
        <v>1562</v>
      </c>
      <c r="P56" s="161" t="s">
        <v>1563</v>
      </c>
      <c r="Q56" s="161">
        <v>1.3454000000000002</v>
      </c>
      <c r="R56" s="161" t="s">
        <v>1497</v>
      </c>
      <c r="S56" s="180" t="s">
        <v>41</v>
      </c>
      <c r="T56" s="161"/>
      <c r="U56" s="161">
        <v>4.8658999999999999</v>
      </c>
      <c r="V56" s="161" t="s">
        <v>35</v>
      </c>
      <c r="W56" s="161" t="s">
        <v>36</v>
      </c>
      <c r="X56" s="161" t="s">
        <v>2490</v>
      </c>
      <c r="Y56" s="161"/>
      <c r="Z56" s="161"/>
      <c r="AA56" s="161"/>
      <c r="AB56" s="161"/>
      <c r="AC56" s="150" t="s">
        <v>2304</v>
      </c>
      <c r="AD56" s="169">
        <v>0.22662306965017334</v>
      </c>
      <c r="AE56" s="181" t="s">
        <v>2635</v>
      </c>
      <c r="AF56" s="150"/>
      <c r="AG56" s="150"/>
      <c r="AH56" s="150" t="s">
        <v>2764</v>
      </c>
      <c r="AI56" s="150">
        <v>2</v>
      </c>
      <c r="AJ56" s="182">
        <v>40865</v>
      </c>
      <c r="AK56" s="150"/>
      <c r="AL56" s="150" t="s">
        <v>2580</v>
      </c>
      <c r="AM56" s="150"/>
      <c r="AN56" s="150" t="s">
        <v>2581</v>
      </c>
      <c r="AO56" s="168">
        <f t="shared" si="2"/>
        <v>1.1027251946107783</v>
      </c>
    </row>
    <row r="57" spans="1:41" ht="63.75">
      <c r="A57" s="161" t="s">
        <v>892</v>
      </c>
      <c r="B57" s="161" t="s">
        <v>1163</v>
      </c>
      <c r="C57" s="161" t="s">
        <v>428</v>
      </c>
      <c r="D57" s="161" t="s">
        <v>1164</v>
      </c>
      <c r="E57" s="161" t="s">
        <v>430</v>
      </c>
      <c r="F57" s="161" t="s">
        <v>1559</v>
      </c>
      <c r="G57" s="161">
        <v>536911</v>
      </c>
      <c r="H57" s="161" t="s">
        <v>1560</v>
      </c>
      <c r="I57" s="161" t="s">
        <v>1486</v>
      </c>
      <c r="J57" s="161" t="s">
        <v>41</v>
      </c>
      <c r="K57" s="161" t="s">
        <v>1561</v>
      </c>
      <c r="L57" s="161" t="s">
        <v>50</v>
      </c>
      <c r="M57" s="161" t="s">
        <v>32</v>
      </c>
      <c r="N57" s="161">
        <v>2008</v>
      </c>
      <c r="O57" s="161" t="s">
        <v>1562</v>
      </c>
      <c r="P57" s="161" t="s">
        <v>1563</v>
      </c>
      <c r="Q57" s="161">
        <v>1.3454000000000002</v>
      </c>
      <c r="R57" s="161" t="s">
        <v>1497</v>
      </c>
      <c r="S57" s="180" t="s">
        <v>41</v>
      </c>
      <c r="T57" s="161"/>
      <c r="U57" s="161">
        <v>4.8658999999999999</v>
      </c>
      <c r="V57" s="161" t="s">
        <v>35</v>
      </c>
      <c r="W57" s="161" t="s">
        <v>36</v>
      </c>
      <c r="X57" s="161" t="s">
        <v>2490</v>
      </c>
      <c r="Y57" s="161"/>
      <c r="Z57" s="161"/>
      <c r="AA57" s="161"/>
      <c r="AB57" s="161"/>
      <c r="AC57" s="150" t="s">
        <v>2304</v>
      </c>
      <c r="AD57" s="169">
        <v>0.18009094592769351</v>
      </c>
      <c r="AE57" s="181" t="s">
        <v>2636</v>
      </c>
      <c r="AF57" s="150"/>
      <c r="AG57" s="150"/>
      <c r="AH57" s="150" t="s">
        <v>2764</v>
      </c>
      <c r="AI57" s="150">
        <v>2</v>
      </c>
      <c r="AJ57" s="182">
        <v>40865</v>
      </c>
      <c r="AK57" s="150"/>
      <c r="AL57" s="150" t="s">
        <v>2580</v>
      </c>
      <c r="AM57" s="150"/>
      <c r="AN57" s="150" t="s">
        <v>2581</v>
      </c>
      <c r="AO57" s="168">
        <f t="shared" si="2"/>
        <v>0.87630453378956386</v>
      </c>
    </row>
    <row r="58" spans="1:41" ht="63.75">
      <c r="A58" s="161" t="s">
        <v>892</v>
      </c>
      <c r="B58" s="161" t="s">
        <v>1163</v>
      </c>
      <c r="C58" s="161" t="s">
        <v>428</v>
      </c>
      <c r="D58" s="161" t="s">
        <v>1164</v>
      </c>
      <c r="E58" s="161" t="s">
        <v>430</v>
      </c>
      <c r="F58" s="161" t="s">
        <v>1559</v>
      </c>
      <c r="G58" s="161">
        <v>536911</v>
      </c>
      <c r="H58" s="161" t="s">
        <v>1560</v>
      </c>
      <c r="I58" s="161" t="s">
        <v>1486</v>
      </c>
      <c r="J58" s="161" t="s">
        <v>41</v>
      </c>
      <c r="K58" s="161" t="s">
        <v>1561</v>
      </c>
      <c r="L58" s="161" t="s">
        <v>50</v>
      </c>
      <c r="M58" s="161" t="s">
        <v>32</v>
      </c>
      <c r="N58" s="161">
        <v>2008</v>
      </c>
      <c r="O58" s="161" t="s">
        <v>1562</v>
      </c>
      <c r="P58" s="161" t="s">
        <v>1563</v>
      </c>
      <c r="Q58" s="161">
        <v>1.3454000000000002</v>
      </c>
      <c r="R58" s="161" t="s">
        <v>1497</v>
      </c>
      <c r="S58" s="180" t="s">
        <v>41</v>
      </c>
      <c r="T58" s="161"/>
      <c r="U58" s="161">
        <v>4.8658999999999999</v>
      </c>
      <c r="V58" s="161" t="s">
        <v>35</v>
      </c>
      <c r="W58" s="161" t="s">
        <v>36</v>
      </c>
      <c r="X58" s="161" t="s">
        <v>2490</v>
      </c>
      <c r="Y58" s="161"/>
      <c r="Z58" s="161"/>
      <c r="AA58" s="161"/>
      <c r="AB58" s="161"/>
      <c r="AC58" s="150" t="s">
        <v>2304</v>
      </c>
      <c r="AD58" s="169">
        <v>0.16095628292287606</v>
      </c>
      <c r="AE58" s="181" t="s">
        <v>2637</v>
      </c>
      <c r="AF58" s="150"/>
      <c r="AG58" s="150"/>
      <c r="AH58" s="150" t="s">
        <v>2764</v>
      </c>
      <c r="AI58" s="150">
        <v>2</v>
      </c>
      <c r="AJ58" s="182">
        <v>40865</v>
      </c>
      <c r="AK58" s="150"/>
      <c r="AL58" s="150" t="s">
        <v>2580</v>
      </c>
      <c r="AM58" s="150"/>
      <c r="AN58" s="150" t="s">
        <v>2581</v>
      </c>
      <c r="AO58" s="168">
        <f t="shared" si="2"/>
        <v>0.7831971770744226</v>
      </c>
    </row>
    <row r="59" spans="1:41" ht="63.75">
      <c r="A59" s="161" t="s">
        <v>892</v>
      </c>
      <c r="B59" s="161" t="s">
        <v>1163</v>
      </c>
      <c r="C59" s="161" t="s">
        <v>428</v>
      </c>
      <c r="D59" s="161" t="s">
        <v>1164</v>
      </c>
      <c r="E59" s="161" t="s">
        <v>430</v>
      </c>
      <c r="F59" s="161" t="s">
        <v>1559</v>
      </c>
      <c r="G59" s="161">
        <v>536911</v>
      </c>
      <c r="H59" s="161" t="s">
        <v>1560</v>
      </c>
      <c r="I59" s="161" t="s">
        <v>1486</v>
      </c>
      <c r="J59" s="161" t="s">
        <v>41</v>
      </c>
      <c r="K59" s="161" t="s">
        <v>1561</v>
      </c>
      <c r="L59" s="161" t="s">
        <v>50</v>
      </c>
      <c r="M59" s="161" t="s">
        <v>32</v>
      </c>
      <c r="N59" s="161">
        <v>2008</v>
      </c>
      <c r="O59" s="161" t="s">
        <v>1562</v>
      </c>
      <c r="P59" s="161" t="s">
        <v>1563</v>
      </c>
      <c r="Q59" s="161">
        <v>1.3454000000000002</v>
      </c>
      <c r="R59" s="161" t="s">
        <v>1497</v>
      </c>
      <c r="S59" s="180" t="s">
        <v>41</v>
      </c>
      <c r="T59" s="161"/>
      <c r="U59" s="161">
        <v>4.8658999999999999</v>
      </c>
      <c r="V59" s="161" t="s">
        <v>35</v>
      </c>
      <c r="W59" s="161" t="s">
        <v>36</v>
      </c>
      <c r="X59" s="161" t="s">
        <v>2490</v>
      </c>
      <c r="Y59" s="161"/>
      <c r="Z59" s="161"/>
      <c r="AA59" s="161"/>
      <c r="AB59" s="161"/>
      <c r="AC59" s="150" t="s">
        <v>2304</v>
      </c>
      <c r="AD59" s="169">
        <v>0.20372788258070326</v>
      </c>
      <c r="AE59" s="181" t="s">
        <v>2638</v>
      </c>
      <c r="AF59" s="150"/>
      <c r="AG59" s="150"/>
      <c r="AH59" s="150" t="s">
        <v>2764</v>
      </c>
      <c r="AI59" s="150">
        <v>2</v>
      </c>
      <c r="AJ59" s="182">
        <v>40865</v>
      </c>
      <c r="AK59" s="150"/>
      <c r="AL59" s="150" t="s">
        <v>2580</v>
      </c>
      <c r="AM59" s="150"/>
      <c r="AN59" s="150" t="s">
        <v>2581</v>
      </c>
      <c r="AO59" s="168">
        <f t="shared" si="2"/>
        <v>0.99131950384944401</v>
      </c>
    </row>
    <row r="60" spans="1:41" s="187" customFormat="1" ht="89.25">
      <c r="A60" s="161" t="s">
        <v>1564</v>
      </c>
      <c r="B60" s="161" t="s">
        <v>1565</v>
      </c>
      <c r="C60" s="161" t="s">
        <v>77</v>
      </c>
      <c r="D60" s="161" t="s">
        <v>1566</v>
      </c>
      <c r="E60" s="161" t="s">
        <v>1567</v>
      </c>
      <c r="F60" s="161" t="s">
        <v>1568</v>
      </c>
      <c r="G60" s="161">
        <v>6516311</v>
      </c>
      <c r="H60" s="161" t="s">
        <v>1569</v>
      </c>
      <c r="I60" s="161" t="s">
        <v>1486</v>
      </c>
      <c r="J60" s="161" t="s">
        <v>41</v>
      </c>
      <c r="K60" s="161" t="s">
        <v>1570</v>
      </c>
      <c r="L60" s="161" t="s">
        <v>50</v>
      </c>
      <c r="M60" s="161" t="s">
        <v>32</v>
      </c>
      <c r="N60" s="161">
        <v>2008</v>
      </c>
      <c r="O60" s="161" t="s">
        <v>1571</v>
      </c>
      <c r="P60" s="161" t="s">
        <v>1572</v>
      </c>
      <c r="Q60" s="161">
        <v>50.164706199999991</v>
      </c>
      <c r="R60" s="161" t="s">
        <v>1497</v>
      </c>
      <c r="S60" s="180" t="s">
        <v>41</v>
      </c>
      <c r="T60" s="161">
        <v>1.092464E-3</v>
      </c>
      <c r="U60" s="161">
        <v>26</v>
      </c>
      <c r="V60" s="161" t="s">
        <v>1554</v>
      </c>
      <c r="W60" s="161" t="s">
        <v>36</v>
      </c>
      <c r="X60" s="161" t="s">
        <v>2492</v>
      </c>
      <c r="Y60" s="161" t="s">
        <v>2493</v>
      </c>
      <c r="Z60" s="161" t="s">
        <v>466</v>
      </c>
      <c r="AA60" s="161"/>
      <c r="AB60" s="161"/>
      <c r="AC60" s="184" t="s">
        <v>2390</v>
      </c>
      <c r="AD60" s="185">
        <v>0.81676082862523547</v>
      </c>
      <c r="AE60" s="186">
        <v>14821614</v>
      </c>
      <c r="AF60" s="184">
        <v>11</v>
      </c>
      <c r="AG60" s="184"/>
      <c r="AH60" s="184" t="s">
        <v>2765</v>
      </c>
      <c r="AI60" s="150">
        <v>2</v>
      </c>
      <c r="AJ60" s="182">
        <v>40865</v>
      </c>
      <c r="AK60" s="150"/>
      <c r="AL60" s="150" t="s">
        <v>2580</v>
      </c>
      <c r="AM60" s="150"/>
      <c r="AN60" s="150" t="s">
        <v>2581</v>
      </c>
      <c r="AO60" s="168">
        <f t="shared" ref="AO60:AO62" si="3">AD60*AF60</f>
        <v>8.984369114877591</v>
      </c>
    </row>
    <row r="61" spans="1:41" s="187" customFormat="1" ht="89.25">
      <c r="A61" s="161" t="s">
        <v>1564</v>
      </c>
      <c r="B61" s="161" t="s">
        <v>1565</v>
      </c>
      <c r="C61" s="161" t="s">
        <v>77</v>
      </c>
      <c r="D61" s="161" t="s">
        <v>1566</v>
      </c>
      <c r="E61" s="161" t="s">
        <v>1567</v>
      </c>
      <c r="F61" s="161" t="s">
        <v>1568</v>
      </c>
      <c r="G61" s="161">
        <v>6516311</v>
      </c>
      <c r="H61" s="161" t="s">
        <v>1569</v>
      </c>
      <c r="I61" s="161" t="s">
        <v>1486</v>
      </c>
      <c r="J61" s="161" t="s">
        <v>41</v>
      </c>
      <c r="K61" s="161" t="s">
        <v>1570</v>
      </c>
      <c r="L61" s="161" t="s">
        <v>50</v>
      </c>
      <c r="M61" s="161" t="s">
        <v>32</v>
      </c>
      <c r="N61" s="161">
        <v>2008</v>
      </c>
      <c r="O61" s="161" t="s">
        <v>1571</v>
      </c>
      <c r="P61" s="161" t="s">
        <v>1572</v>
      </c>
      <c r="Q61" s="161">
        <v>50.164706199999991</v>
      </c>
      <c r="R61" s="161" t="s">
        <v>1497</v>
      </c>
      <c r="S61" s="180" t="s">
        <v>41</v>
      </c>
      <c r="T61" s="161">
        <v>1.092464E-3</v>
      </c>
      <c r="U61" s="161">
        <v>26</v>
      </c>
      <c r="V61" s="161" t="s">
        <v>1554</v>
      </c>
      <c r="W61" s="161" t="s">
        <v>36</v>
      </c>
      <c r="X61" s="161" t="s">
        <v>2492</v>
      </c>
      <c r="Y61" s="161" t="s">
        <v>2833</v>
      </c>
      <c r="Z61" s="161" t="s">
        <v>466</v>
      </c>
      <c r="AA61" s="161"/>
      <c r="AB61" s="161"/>
      <c r="AC61" s="184" t="s">
        <v>2390</v>
      </c>
      <c r="AD61" s="185">
        <v>0.1642184557438795</v>
      </c>
      <c r="AE61" s="186">
        <v>14828614</v>
      </c>
      <c r="AF61" s="184">
        <v>11</v>
      </c>
      <c r="AG61" s="184"/>
      <c r="AH61" s="184" t="s">
        <v>2765</v>
      </c>
      <c r="AI61" s="150">
        <v>2</v>
      </c>
      <c r="AJ61" s="182">
        <v>40865</v>
      </c>
      <c r="AK61" s="150"/>
      <c r="AL61" s="150" t="s">
        <v>2580</v>
      </c>
      <c r="AM61" s="150"/>
      <c r="AN61" s="150" t="s">
        <v>2581</v>
      </c>
      <c r="AO61" s="168">
        <f t="shared" si="3"/>
        <v>1.8064030131826745</v>
      </c>
    </row>
    <row r="62" spans="1:41" s="187" customFormat="1" ht="89.25">
      <c r="A62" s="161" t="s">
        <v>1564</v>
      </c>
      <c r="B62" s="161" t="s">
        <v>1565</v>
      </c>
      <c r="C62" s="161" t="s">
        <v>77</v>
      </c>
      <c r="D62" s="161" t="s">
        <v>1566</v>
      </c>
      <c r="E62" s="161" t="s">
        <v>1567</v>
      </c>
      <c r="F62" s="161" t="s">
        <v>1568</v>
      </c>
      <c r="G62" s="161">
        <v>6516311</v>
      </c>
      <c r="H62" s="161" t="s">
        <v>1569</v>
      </c>
      <c r="I62" s="161" t="s">
        <v>1486</v>
      </c>
      <c r="J62" s="161" t="s">
        <v>41</v>
      </c>
      <c r="K62" s="161" t="s">
        <v>1570</v>
      </c>
      <c r="L62" s="161" t="s">
        <v>50</v>
      </c>
      <c r="M62" s="161" t="s">
        <v>32</v>
      </c>
      <c r="N62" s="161">
        <v>2008</v>
      </c>
      <c r="O62" s="161" t="s">
        <v>1571</v>
      </c>
      <c r="P62" s="161" t="s">
        <v>1572</v>
      </c>
      <c r="Q62" s="161">
        <v>50.164706199999991</v>
      </c>
      <c r="R62" s="161" t="s">
        <v>1497</v>
      </c>
      <c r="S62" s="180" t="s">
        <v>41</v>
      </c>
      <c r="T62" s="161">
        <v>1.092464E-3</v>
      </c>
      <c r="U62" s="161">
        <v>26</v>
      </c>
      <c r="V62" s="161" t="s">
        <v>1554</v>
      </c>
      <c r="W62" s="161" t="s">
        <v>36</v>
      </c>
      <c r="X62" s="161" t="s">
        <v>2492</v>
      </c>
      <c r="Y62" s="161" t="s">
        <v>2493</v>
      </c>
      <c r="Z62" s="161" t="s">
        <v>466</v>
      </c>
      <c r="AA62" s="161"/>
      <c r="AB62" s="161"/>
      <c r="AC62" s="184" t="s">
        <v>2390</v>
      </c>
      <c r="AD62" s="185">
        <v>1.9020715630885126E-2</v>
      </c>
      <c r="AE62" s="186">
        <v>14828914</v>
      </c>
      <c r="AF62" s="184">
        <v>11</v>
      </c>
      <c r="AG62" s="184"/>
      <c r="AH62" s="184" t="s">
        <v>2765</v>
      </c>
      <c r="AI62" s="150">
        <v>2</v>
      </c>
      <c r="AJ62" s="182">
        <v>40865</v>
      </c>
      <c r="AK62" s="150"/>
      <c r="AL62" s="150" t="s">
        <v>2580</v>
      </c>
      <c r="AM62" s="150"/>
      <c r="AN62" s="150" t="s">
        <v>2581</v>
      </c>
      <c r="AO62" s="168">
        <f t="shared" si="3"/>
        <v>0.20922787193973638</v>
      </c>
    </row>
    <row r="63" spans="1:41" ht="76.5">
      <c r="A63" s="161" t="s">
        <v>1488</v>
      </c>
      <c r="B63" s="161" t="s">
        <v>1573</v>
      </c>
      <c r="C63" s="161" t="s">
        <v>1490</v>
      </c>
      <c r="D63" s="161" t="s">
        <v>1574</v>
      </c>
      <c r="E63" s="161" t="s">
        <v>1492</v>
      </c>
      <c r="F63" s="161" t="s">
        <v>1575</v>
      </c>
      <c r="G63" s="161">
        <v>7228811</v>
      </c>
      <c r="H63" s="161" t="s">
        <v>1576</v>
      </c>
      <c r="I63" s="161" t="s">
        <v>1486</v>
      </c>
      <c r="J63" s="161" t="s">
        <v>41</v>
      </c>
      <c r="K63" s="161" t="s">
        <v>1577</v>
      </c>
      <c r="L63" s="161" t="s">
        <v>1578</v>
      </c>
      <c r="M63" s="161" t="s">
        <v>32</v>
      </c>
      <c r="N63" s="161">
        <v>2008</v>
      </c>
      <c r="O63" s="161" t="s">
        <v>1579</v>
      </c>
      <c r="P63" s="161" t="s">
        <v>1580</v>
      </c>
      <c r="Q63" s="161">
        <v>1.2716960000000002</v>
      </c>
      <c r="R63" s="161" t="s">
        <v>1497</v>
      </c>
      <c r="S63" s="180" t="s">
        <v>41</v>
      </c>
      <c r="T63" s="161"/>
      <c r="U63" s="161">
        <v>0.32830000000000004</v>
      </c>
      <c r="V63" s="161" t="s">
        <v>35</v>
      </c>
      <c r="W63" s="161" t="s">
        <v>1543</v>
      </c>
      <c r="X63" s="161"/>
      <c r="Y63" s="161" t="s">
        <v>2767</v>
      </c>
      <c r="Z63" s="161"/>
      <c r="AA63" s="161"/>
      <c r="AB63" s="161"/>
      <c r="AC63" s="150" t="s">
        <v>2304</v>
      </c>
      <c r="AD63" s="169">
        <v>2.5316455696202531E-2</v>
      </c>
      <c r="AE63" s="181" t="s">
        <v>2639</v>
      </c>
      <c r="AF63" s="150"/>
      <c r="AG63" s="188"/>
      <c r="AH63" s="150" t="s">
        <v>2766</v>
      </c>
      <c r="AI63" s="150">
        <v>2</v>
      </c>
      <c r="AJ63" s="182">
        <v>40865</v>
      </c>
      <c r="AK63" s="150"/>
      <c r="AL63" s="150" t="s">
        <v>2580</v>
      </c>
      <c r="AM63" s="150"/>
      <c r="AN63" s="150" t="s">
        <v>2581</v>
      </c>
      <c r="AO63" s="168">
        <f t="shared" ref="AO63:AO75" si="4">AD63*U63</f>
        <v>8.3113924050632927E-3</v>
      </c>
    </row>
    <row r="64" spans="1:41" ht="76.5">
      <c r="A64" s="161" t="s">
        <v>1488</v>
      </c>
      <c r="B64" s="161" t="s">
        <v>1573</v>
      </c>
      <c r="C64" s="161" t="s">
        <v>1490</v>
      </c>
      <c r="D64" s="161" t="s">
        <v>1574</v>
      </c>
      <c r="E64" s="161" t="s">
        <v>1492</v>
      </c>
      <c r="F64" s="161" t="s">
        <v>1575</v>
      </c>
      <c r="G64" s="161">
        <v>7228811</v>
      </c>
      <c r="H64" s="161" t="s">
        <v>1576</v>
      </c>
      <c r="I64" s="161" t="s">
        <v>1486</v>
      </c>
      <c r="J64" s="161" t="s">
        <v>41</v>
      </c>
      <c r="K64" s="161" t="s">
        <v>1577</v>
      </c>
      <c r="L64" s="161" t="s">
        <v>1578</v>
      </c>
      <c r="M64" s="161" t="s">
        <v>32</v>
      </c>
      <c r="N64" s="161">
        <v>2008</v>
      </c>
      <c r="O64" s="161" t="s">
        <v>1579</v>
      </c>
      <c r="P64" s="161" t="s">
        <v>1580</v>
      </c>
      <c r="Q64" s="161">
        <v>1.2716960000000002</v>
      </c>
      <c r="R64" s="161" t="s">
        <v>1497</v>
      </c>
      <c r="S64" s="180" t="s">
        <v>41</v>
      </c>
      <c r="T64" s="161"/>
      <c r="U64" s="161">
        <v>0.32830000000000004</v>
      </c>
      <c r="V64" s="161" t="s">
        <v>35</v>
      </c>
      <c r="W64" s="161" t="s">
        <v>1543</v>
      </c>
      <c r="X64" s="161"/>
      <c r="Y64" s="161" t="s">
        <v>2767</v>
      </c>
      <c r="Z64" s="161"/>
      <c r="AA64" s="161"/>
      <c r="AB64" s="161"/>
      <c r="AC64" s="150" t="s">
        <v>2304</v>
      </c>
      <c r="AD64" s="169">
        <v>4.2194092827004218E-2</v>
      </c>
      <c r="AE64" s="181" t="s">
        <v>2640</v>
      </c>
      <c r="AF64" s="150"/>
      <c r="AG64" s="188"/>
      <c r="AH64" s="150" t="s">
        <v>2766</v>
      </c>
      <c r="AI64" s="150">
        <v>2</v>
      </c>
      <c r="AJ64" s="182">
        <v>40865</v>
      </c>
      <c r="AK64" s="150"/>
      <c r="AL64" s="150" t="s">
        <v>2580</v>
      </c>
      <c r="AM64" s="150"/>
      <c r="AN64" s="150" t="s">
        <v>2581</v>
      </c>
      <c r="AO64" s="168">
        <f t="shared" si="4"/>
        <v>1.3852320675105487E-2</v>
      </c>
    </row>
    <row r="65" spans="1:41" ht="76.5">
      <c r="A65" s="161" t="s">
        <v>1488</v>
      </c>
      <c r="B65" s="161" t="s">
        <v>1573</v>
      </c>
      <c r="C65" s="161" t="s">
        <v>1490</v>
      </c>
      <c r="D65" s="161" t="s">
        <v>1574</v>
      </c>
      <c r="E65" s="161" t="s">
        <v>1492</v>
      </c>
      <c r="F65" s="161" t="s">
        <v>1575</v>
      </c>
      <c r="G65" s="161">
        <v>7228811</v>
      </c>
      <c r="H65" s="161" t="s">
        <v>1576</v>
      </c>
      <c r="I65" s="161" t="s">
        <v>1486</v>
      </c>
      <c r="J65" s="161" t="s">
        <v>41</v>
      </c>
      <c r="K65" s="161" t="s">
        <v>1577</v>
      </c>
      <c r="L65" s="161" t="s">
        <v>1578</v>
      </c>
      <c r="M65" s="161" t="s">
        <v>32</v>
      </c>
      <c r="N65" s="161">
        <v>2008</v>
      </c>
      <c r="O65" s="161" t="s">
        <v>1579</v>
      </c>
      <c r="P65" s="161" t="s">
        <v>1580</v>
      </c>
      <c r="Q65" s="161">
        <v>1.2716960000000002</v>
      </c>
      <c r="R65" s="161" t="s">
        <v>1497</v>
      </c>
      <c r="S65" s="180" t="s">
        <v>41</v>
      </c>
      <c r="T65" s="161"/>
      <c r="U65" s="161">
        <v>0.32830000000000004</v>
      </c>
      <c r="V65" s="161" t="s">
        <v>35</v>
      </c>
      <c r="W65" s="161" t="s">
        <v>1543</v>
      </c>
      <c r="X65" s="161"/>
      <c r="Y65" s="161" t="s">
        <v>2767</v>
      </c>
      <c r="Z65" s="161"/>
      <c r="AA65" s="161"/>
      <c r="AB65" s="161"/>
      <c r="AC65" s="150" t="s">
        <v>2304</v>
      </c>
      <c r="AD65" s="169">
        <v>0.1940928270042194</v>
      </c>
      <c r="AE65" s="181" t="s">
        <v>2641</v>
      </c>
      <c r="AF65" s="150"/>
      <c r="AG65" s="188"/>
      <c r="AH65" s="150" t="s">
        <v>2766</v>
      </c>
      <c r="AI65" s="150">
        <v>2</v>
      </c>
      <c r="AJ65" s="182">
        <v>40865</v>
      </c>
      <c r="AK65" s="150"/>
      <c r="AL65" s="150" t="s">
        <v>2580</v>
      </c>
      <c r="AM65" s="150"/>
      <c r="AN65" s="150" t="s">
        <v>2581</v>
      </c>
      <c r="AO65" s="168">
        <f t="shared" si="4"/>
        <v>6.3720675105485236E-2</v>
      </c>
    </row>
    <row r="66" spans="1:41" ht="76.5">
      <c r="A66" s="161" t="s">
        <v>1488</v>
      </c>
      <c r="B66" s="161" t="s">
        <v>1573</v>
      </c>
      <c r="C66" s="161" t="s">
        <v>1490</v>
      </c>
      <c r="D66" s="161" t="s">
        <v>1574</v>
      </c>
      <c r="E66" s="161" t="s">
        <v>1492</v>
      </c>
      <c r="F66" s="161" t="s">
        <v>1575</v>
      </c>
      <c r="G66" s="161">
        <v>7228811</v>
      </c>
      <c r="H66" s="161" t="s">
        <v>1576</v>
      </c>
      <c r="I66" s="161" t="s">
        <v>1486</v>
      </c>
      <c r="J66" s="161" t="s">
        <v>41</v>
      </c>
      <c r="K66" s="161" t="s">
        <v>1577</v>
      </c>
      <c r="L66" s="161" t="s">
        <v>1578</v>
      </c>
      <c r="M66" s="161" t="s">
        <v>32</v>
      </c>
      <c r="N66" s="161">
        <v>2008</v>
      </c>
      <c r="O66" s="161" t="s">
        <v>1579</v>
      </c>
      <c r="P66" s="161" t="s">
        <v>1580</v>
      </c>
      <c r="Q66" s="161">
        <v>1.2716960000000002</v>
      </c>
      <c r="R66" s="161" t="s">
        <v>1497</v>
      </c>
      <c r="S66" s="180" t="s">
        <v>41</v>
      </c>
      <c r="T66" s="161"/>
      <c r="U66" s="161">
        <v>0.32830000000000004</v>
      </c>
      <c r="V66" s="161" t="s">
        <v>35</v>
      </c>
      <c r="W66" s="161" t="s">
        <v>1543</v>
      </c>
      <c r="X66" s="161"/>
      <c r="Y66" s="161" t="s">
        <v>2767</v>
      </c>
      <c r="Z66" s="161"/>
      <c r="AA66" s="161"/>
      <c r="AB66" s="161"/>
      <c r="AC66" s="150" t="s">
        <v>2304</v>
      </c>
      <c r="AD66" s="169">
        <v>1.1251758087201125E-2</v>
      </c>
      <c r="AE66" s="181" t="s">
        <v>2642</v>
      </c>
      <c r="AF66" s="150"/>
      <c r="AG66" s="188"/>
      <c r="AH66" s="150" t="s">
        <v>2766</v>
      </c>
      <c r="AI66" s="150">
        <v>2</v>
      </c>
      <c r="AJ66" s="182">
        <v>40865</v>
      </c>
      <c r="AK66" s="150"/>
      <c r="AL66" s="150" t="s">
        <v>2580</v>
      </c>
      <c r="AM66" s="150"/>
      <c r="AN66" s="150" t="s">
        <v>2581</v>
      </c>
      <c r="AO66" s="168">
        <f t="shared" si="4"/>
        <v>3.6939521800281299E-3</v>
      </c>
    </row>
    <row r="67" spans="1:41" ht="76.5">
      <c r="A67" s="161" t="s">
        <v>1488</v>
      </c>
      <c r="B67" s="161" t="s">
        <v>1573</v>
      </c>
      <c r="C67" s="161" t="s">
        <v>1490</v>
      </c>
      <c r="D67" s="161" t="s">
        <v>1574</v>
      </c>
      <c r="E67" s="161" t="s">
        <v>1492</v>
      </c>
      <c r="F67" s="161" t="s">
        <v>1575</v>
      </c>
      <c r="G67" s="161">
        <v>7228811</v>
      </c>
      <c r="H67" s="161" t="s">
        <v>1576</v>
      </c>
      <c r="I67" s="161" t="s">
        <v>1486</v>
      </c>
      <c r="J67" s="161" t="s">
        <v>41</v>
      </c>
      <c r="K67" s="161" t="s">
        <v>1577</v>
      </c>
      <c r="L67" s="161" t="s">
        <v>1578</v>
      </c>
      <c r="M67" s="161" t="s">
        <v>32</v>
      </c>
      <c r="N67" s="161">
        <v>2008</v>
      </c>
      <c r="O67" s="161" t="s">
        <v>1579</v>
      </c>
      <c r="P67" s="161" t="s">
        <v>1580</v>
      </c>
      <c r="Q67" s="161">
        <v>1.2716960000000002</v>
      </c>
      <c r="R67" s="161" t="s">
        <v>1497</v>
      </c>
      <c r="S67" s="180" t="s">
        <v>41</v>
      </c>
      <c r="T67" s="161"/>
      <c r="U67" s="161">
        <v>0.32830000000000004</v>
      </c>
      <c r="V67" s="161" t="s">
        <v>35</v>
      </c>
      <c r="W67" s="161" t="s">
        <v>1543</v>
      </c>
      <c r="X67" s="161"/>
      <c r="Y67" s="161" t="s">
        <v>2767</v>
      </c>
      <c r="Z67" s="161"/>
      <c r="AA67" s="161"/>
      <c r="AB67" s="161"/>
      <c r="AC67" s="150" t="s">
        <v>2304</v>
      </c>
      <c r="AD67" s="169">
        <v>4.6413502109704644E-2</v>
      </c>
      <c r="AE67" s="181" t="s">
        <v>2643</v>
      </c>
      <c r="AF67" s="150"/>
      <c r="AG67" s="188"/>
      <c r="AH67" s="150" t="s">
        <v>2766</v>
      </c>
      <c r="AI67" s="150">
        <v>2</v>
      </c>
      <c r="AJ67" s="182">
        <v>40865</v>
      </c>
      <c r="AK67" s="150"/>
      <c r="AL67" s="150" t="s">
        <v>2580</v>
      </c>
      <c r="AM67" s="150"/>
      <c r="AN67" s="150" t="s">
        <v>2581</v>
      </c>
      <c r="AO67" s="168">
        <f t="shared" si="4"/>
        <v>1.5237552742616036E-2</v>
      </c>
    </row>
    <row r="68" spans="1:41" ht="76.5">
      <c r="A68" s="161" t="s">
        <v>1488</v>
      </c>
      <c r="B68" s="161" t="s">
        <v>1573</v>
      </c>
      <c r="C68" s="161" t="s">
        <v>1490</v>
      </c>
      <c r="D68" s="161" t="s">
        <v>1574</v>
      </c>
      <c r="E68" s="161" t="s">
        <v>1492</v>
      </c>
      <c r="F68" s="161" t="s">
        <v>1575</v>
      </c>
      <c r="G68" s="161">
        <v>7228811</v>
      </c>
      <c r="H68" s="161" t="s">
        <v>1576</v>
      </c>
      <c r="I68" s="161" t="s">
        <v>1486</v>
      </c>
      <c r="J68" s="161" t="s">
        <v>41</v>
      </c>
      <c r="K68" s="161" t="s">
        <v>1577</v>
      </c>
      <c r="L68" s="161" t="s">
        <v>1578</v>
      </c>
      <c r="M68" s="161" t="s">
        <v>32</v>
      </c>
      <c r="N68" s="161">
        <v>2008</v>
      </c>
      <c r="O68" s="161" t="s">
        <v>1579</v>
      </c>
      <c r="P68" s="161" t="s">
        <v>1580</v>
      </c>
      <c r="Q68" s="161">
        <v>1.2716960000000002</v>
      </c>
      <c r="R68" s="161" t="s">
        <v>1497</v>
      </c>
      <c r="S68" s="180" t="s">
        <v>41</v>
      </c>
      <c r="T68" s="161"/>
      <c r="U68" s="161">
        <v>0.32830000000000004</v>
      </c>
      <c r="V68" s="161" t="s">
        <v>35</v>
      </c>
      <c r="W68" s="161" t="s">
        <v>1543</v>
      </c>
      <c r="X68" s="161"/>
      <c r="Y68" s="161" t="s">
        <v>2767</v>
      </c>
      <c r="Z68" s="161"/>
      <c r="AA68" s="161"/>
      <c r="AB68" s="161"/>
      <c r="AC68" s="150" t="s">
        <v>2304</v>
      </c>
      <c r="AD68" s="169">
        <v>4.9226441631504921E-2</v>
      </c>
      <c r="AE68" s="181" t="s">
        <v>2644</v>
      </c>
      <c r="AF68" s="150"/>
      <c r="AG68" s="188"/>
      <c r="AH68" s="150" t="s">
        <v>2766</v>
      </c>
      <c r="AI68" s="150">
        <v>2</v>
      </c>
      <c r="AJ68" s="182">
        <v>40865</v>
      </c>
      <c r="AK68" s="150"/>
      <c r="AL68" s="150" t="s">
        <v>2580</v>
      </c>
      <c r="AM68" s="150"/>
      <c r="AN68" s="150" t="s">
        <v>2581</v>
      </c>
      <c r="AO68" s="168">
        <f t="shared" si="4"/>
        <v>1.6161040787623066E-2</v>
      </c>
    </row>
    <row r="69" spans="1:41" ht="76.5">
      <c r="A69" s="161" t="s">
        <v>1488</v>
      </c>
      <c r="B69" s="161" t="s">
        <v>1573</v>
      </c>
      <c r="C69" s="161" t="s">
        <v>1490</v>
      </c>
      <c r="D69" s="161" t="s">
        <v>1574</v>
      </c>
      <c r="E69" s="161" t="s">
        <v>1492</v>
      </c>
      <c r="F69" s="161" t="s">
        <v>1575</v>
      </c>
      <c r="G69" s="161">
        <v>7228811</v>
      </c>
      <c r="H69" s="161" t="s">
        <v>1576</v>
      </c>
      <c r="I69" s="161" t="s">
        <v>1486</v>
      </c>
      <c r="J69" s="161" t="s">
        <v>41</v>
      </c>
      <c r="K69" s="161" t="s">
        <v>1577</v>
      </c>
      <c r="L69" s="161" t="s">
        <v>1578</v>
      </c>
      <c r="M69" s="161" t="s">
        <v>32</v>
      </c>
      <c r="N69" s="161">
        <v>2008</v>
      </c>
      <c r="O69" s="161" t="s">
        <v>1579</v>
      </c>
      <c r="P69" s="161" t="s">
        <v>1580</v>
      </c>
      <c r="Q69" s="161">
        <v>1.2716960000000002</v>
      </c>
      <c r="R69" s="161" t="s">
        <v>1497</v>
      </c>
      <c r="S69" s="180" t="s">
        <v>41</v>
      </c>
      <c r="T69" s="161"/>
      <c r="U69" s="161">
        <v>0.32830000000000004</v>
      </c>
      <c r="V69" s="161" t="s">
        <v>35</v>
      </c>
      <c r="W69" s="161" t="s">
        <v>1543</v>
      </c>
      <c r="X69" s="161"/>
      <c r="Y69" s="161" t="s">
        <v>2767</v>
      </c>
      <c r="Z69" s="161"/>
      <c r="AA69" s="161"/>
      <c r="AB69" s="161"/>
      <c r="AC69" s="150" t="s">
        <v>2304</v>
      </c>
      <c r="AD69" s="169">
        <v>0.20253164556962025</v>
      </c>
      <c r="AE69" s="181" t="s">
        <v>2645</v>
      </c>
      <c r="AF69" s="150"/>
      <c r="AG69" s="188"/>
      <c r="AH69" s="150" t="s">
        <v>2766</v>
      </c>
      <c r="AI69" s="150">
        <v>2</v>
      </c>
      <c r="AJ69" s="182">
        <v>40865</v>
      </c>
      <c r="AK69" s="150"/>
      <c r="AL69" s="150" t="s">
        <v>2580</v>
      </c>
      <c r="AM69" s="150"/>
      <c r="AN69" s="150" t="s">
        <v>2581</v>
      </c>
      <c r="AO69" s="168">
        <f t="shared" si="4"/>
        <v>6.6491139240506342E-2</v>
      </c>
    </row>
    <row r="70" spans="1:41" ht="76.5">
      <c r="A70" s="161" t="s">
        <v>1488</v>
      </c>
      <c r="B70" s="161" t="s">
        <v>1573</v>
      </c>
      <c r="C70" s="161" t="s">
        <v>1490</v>
      </c>
      <c r="D70" s="161" t="s">
        <v>1574</v>
      </c>
      <c r="E70" s="161" t="s">
        <v>1492</v>
      </c>
      <c r="F70" s="161" t="s">
        <v>1575</v>
      </c>
      <c r="G70" s="161">
        <v>7228811</v>
      </c>
      <c r="H70" s="161" t="s">
        <v>1576</v>
      </c>
      <c r="I70" s="161" t="s">
        <v>1486</v>
      </c>
      <c r="J70" s="161" t="s">
        <v>41</v>
      </c>
      <c r="K70" s="161" t="s">
        <v>1577</v>
      </c>
      <c r="L70" s="161" t="s">
        <v>1578</v>
      </c>
      <c r="M70" s="161" t="s">
        <v>32</v>
      </c>
      <c r="N70" s="161">
        <v>2008</v>
      </c>
      <c r="O70" s="161" t="s">
        <v>1579</v>
      </c>
      <c r="P70" s="161" t="s">
        <v>1580</v>
      </c>
      <c r="Q70" s="161">
        <v>1.2716960000000002</v>
      </c>
      <c r="R70" s="161" t="s">
        <v>1497</v>
      </c>
      <c r="S70" s="180" t="s">
        <v>41</v>
      </c>
      <c r="T70" s="161"/>
      <c r="U70" s="161">
        <v>0.32830000000000004</v>
      </c>
      <c r="V70" s="161" t="s">
        <v>35</v>
      </c>
      <c r="W70" s="161" t="s">
        <v>1543</v>
      </c>
      <c r="X70" s="161"/>
      <c r="Y70" s="161" t="s">
        <v>2767</v>
      </c>
      <c r="Z70" s="161"/>
      <c r="AA70" s="161"/>
      <c r="AB70" s="161"/>
      <c r="AC70" s="150" t="s">
        <v>2304</v>
      </c>
      <c r="AD70" s="169">
        <v>0.14345991561181434</v>
      </c>
      <c r="AE70" s="181" t="s">
        <v>2646</v>
      </c>
      <c r="AF70" s="150"/>
      <c r="AG70" s="188"/>
      <c r="AH70" s="150" t="s">
        <v>2766</v>
      </c>
      <c r="AI70" s="150">
        <v>2</v>
      </c>
      <c r="AJ70" s="182">
        <v>40865</v>
      </c>
      <c r="AK70" s="150"/>
      <c r="AL70" s="150" t="s">
        <v>2580</v>
      </c>
      <c r="AM70" s="150"/>
      <c r="AN70" s="150" t="s">
        <v>2581</v>
      </c>
      <c r="AO70" s="168">
        <f t="shared" si="4"/>
        <v>4.7097890295358651E-2</v>
      </c>
    </row>
    <row r="71" spans="1:41" ht="76.5">
      <c r="A71" s="161" t="s">
        <v>1488</v>
      </c>
      <c r="B71" s="161" t="s">
        <v>1573</v>
      </c>
      <c r="C71" s="161" t="s">
        <v>1490</v>
      </c>
      <c r="D71" s="161" t="s">
        <v>1574</v>
      </c>
      <c r="E71" s="161" t="s">
        <v>1492</v>
      </c>
      <c r="F71" s="161" t="s">
        <v>1575</v>
      </c>
      <c r="G71" s="161">
        <v>7228811</v>
      </c>
      <c r="H71" s="161" t="s">
        <v>1576</v>
      </c>
      <c r="I71" s="161" t="s">
        <v>1486</v>
      </c>
      <c r="J71" s="161" t="s">
        <v>41</v>
      </c>
      <c r="K71" s="161" t="s">
        <v>1577</v>
      </c>
      <c r="L71" s="161" t="s">
        <v>1578</v>
      </c>
      <c r="M71" s="161" t="s">
        <v>32</v>
      </c>
      <c r="N71" s="161">
        <v>2008</v>
      </c>
      <c r="O71" s="161" t="s">
        <v>1579</v>
      </c>
      <c r="P71" s="161" t="s">
        <v>1580</v>
      </c>
      <c r="Q71" s="161">
        <v>1.2716960000000002</v>
      </c>
      <c r="R71" s="161" t="s">
        <v>1497</v>
      </c>
      <c r="S71" s="180" t="s">
        <v>41</v>
      </c>
      <c r="T71" s="161"/>
      <c r="U71" s="161">
        <v>0.32830000000000004</v>
      </c>
      <c r="V71" s="161" t="s">
        <v>35</v>
      </c>
      <c r="W71" s="161" t="s">
        <v>1543</v>
      </c>
      <c r="X71" s="161"/>
      <c r="Y71" s="161" t="s">
        <v>2767</v>
      </c>
      <c r="Z71" s="161"/>
      <c r="AA71" s="161"/>
      <c r="AB71" s="161"/>
      <c r="AC71" s="150" t="s">
        <v>2304</v>
      </c>
      <c r="AD71" s="169">
        <v>3.5161744022503515E-2</v>
      </c>
      <c r="AE71" s="181" t="s">
        <v>2647</v>
      </c>
      <c r="AF71" s="150"/>
      <c r="AG71" s="188"/>
      <c r="AH71" s="150" t="s">
        <v>2766</v>
      </c>
      <c r="AI71" s="150">
        <v>2</v>
      </c>
      <c r="AJ71" s="182">
        <v>40865</v>
      </c>
      <c r="AK71" s="150"/>
      <c r="AL71" s="150" t="s">
        <v>2580</v>
      </c>
      <c r="AM71" s="150"/>
      <c r="AN71" s="150" t="s">
        <v>2581</v>
      </c>
      <c r="AO71" s="168">
        <f t="shared" si="4"/>
        <v>1.1543600562587904E-2</v>
      </c>
    </row>
    <row r="72" spans="1:41" ht="76.5">
      <c r="A72" s="161" t="s">
        <v>1488</v>
      </c>
      <c r="B72" s="161" t="s">
        <v>1573</v>
      </c>
      <c r="C72" s="161" t="s">
        <v>1490</v>
      </c>
      <c r="D72" s="161" t="s">
        <v>1574</v>
      </c>
      <c r="E72" s="161" t="s">
        <v>1492</v>
      </c>
      <c r="F72" s="161" t="s">
        <v>1575</v>
      </c>
      <c r="G72" s="161">
        <v>7228811</v>
      </c>
      <c r="H72" s="161" t="s">
        <v>1576</v>
      </c>
      <c r="I72" s="161" t="s">
        <v>1486</v>
      </c>
      <c r="J72" s="161" t="s">
        <v>41</v>
      </c>
      <c r="K72" s="161" t="s">
        <v>1577</v>
      </c>
      <c r="L72" s="161" t="s">
        <v>1578</v>
      </c>
      <c r="M72" s="161" t="s">
        <v>32</v>
      </c>
      <c r="N72" s="161">
        <v>2008</v>
      </c>
      <c r="O72" s="161" t="s">
        <v>1579</v>
      </c>
      <c r="P72" s="161" t="s">
        <v>1580</v>
      </c>
      <c r="Q72" s="161">
        <v>1.2716960000000002</v>
      </c>
      <c r="R72" s="161" t="s">
        <v>1497</v>
      </c>
      <c r="S72" s="180" t="s">
        <v>41</v>
      </c>
      <c r="T72" s="161"/>
      <c r="U72" s="161">
        <v>0.32830000000000004</v>
      </c>
      <c r="V72" s="161" t="s">
        <v>35</v>
      </c>
      <c r="W72" s="161" t="s">
        <v>1543</v>
      </c>
      <c r="X72" s="161"/>
      <c r="Y72" s="161" t="s">
        <v>2767</v>
      </c>
      <c r="Z72" s="161"/>
      <c r="AA72" s="161"/>
      <c r="AB72" s="161"/>
      <c r="AC72" s="150" t="s">
        <v>2304</v>
      </c>
      <c r="AD72" s="169">
        <v>0.25035161744022505</v>
      </c>
      <c r="AE72" s="181" t="s">
        <v>2648</v>
      </c>
      <c r="AF72" s="150"/>
      <c r="AG72" s="188"/>
      <c r="AH72" s="150" t="s">
        <v>2766</v>
      </c>
      <c r="AI72" s="150">
        <v>2</v>
      </c>
      <c r="AJ72" s="182">
        <v>40865</v>
      </c>
      <c r="AK72" s="150"/>
      <c r="AL72" s="150" t="s">
        <v>2580</v>
      </c>
      <c r="AM72" s="150"/>
      <c r="AN72" s="150" t="s">
        <v>2581</v>
      </c>
      <c r="AO72" s="168">
        <f t="shared" si="4"/>
        <v>8.2190436005625894E-2</v>
      </c>
    </row>
    <row r="73" spans="1:41" ht="89.25">
      <c r="A73" s="161" t="s">
        <v>881</v>
      </c>
      <c r="B73" s="161" t="s">
        <v>563</v>
      </c>
      <c r="C73" s="161" t="s">
        <v>201</v>
      </c>
      <c r="D73" s="161" t="s">
        <v>564</v>
      </c>
      <c r="E73" s="161" t="s">
        <v>203</v>
      </c>
      <c r="F73" s="161" t="s">
        <v>204</v>
      </c>
      <c r="G73" s="161" t="s">
        <v>1581</v>
      </c>
      <c r="H73" s="161" t="s">
        <v>1582</v>
      </c>
      <c r="I73" s="161" t="s">
        <v>1486</v>
      </c>
      <c r="J73" s="161" t="s">
        <v>41</v>
      </c>
      <c r="K73" s="161" t="s">
        <v>1583</v>
      </c>
      <c r="L73" s="161" t="s">
        <v>50</v>
      </c>
      <c r="M73" s="161" t="s">
        <v>32</v>
      </c>
      <c r="N73" s="161">
        <v>2009</v>
      </c>
      <c r="O73" s="161" t="s">
        <v>1584</v>
      </c>
      <c r="P73" s="161" t="s">
        <v>1585</v>
      </c>
      <c r="Q73" s="161">
        <v>10</v>
      </c>
      <c r="R73" s="161" t="s">
        <v>1497</v>
      </c>
      <c r="S73" s="180" t="s">
        <v>41</v>
      </c>
      <c r="T73" s="161">
        <v>2.1481308199999996E-3</v>
      </c>
      <c r="U73" s="161">
        <v>17</v>
      </c>
      <c r="V73" s="161" t="s">
        <v>35</v>
      </c>
      <c r="W73" s="161" t="s">
        <v>36</v>
      </c>
      <c r="X73" s="161" t="s">
        <v>36</v>
      </c>
      <c r="Y73" s="161" t="s">
        <v>2429</v>
      </c>
      <c r="Z73" s="161" t="s">
        <v>2302</v>
      </c>
      <c r="AA73" s="161" t="s">
        <v>2430</v>
      </c>
      <c r="AB73" s="161" t="s">
        <v>2431</v>
      </c>
      <c r="AC73" s="161" t="s">
        <v>2304</v>
      </c>
      <c r="AD73" s="169">
        <f>ROUND(7/17,4)</f>
        <v>0.4118</v>
      </c>
      <c r="AE73" s="181">
        <v>24408514</v>
      </c>
      <c r="AF73" s="150"/>
      <c r="AG73" s="188"/>
      <c r="AH73" s="150" t="s">
        <v>2432</v>
      </c>
      <c r="AI73" s="150">
        <v>2</v>
      </c>
      <c r="AJ73" s="182">
        <v>40853</v>
      </c>
      <c r="AK73" s="150"/>
      <c r="AL73" s="150" t="s">
        <v>2580</v>
      </c>
      <c r="AM73" s="150" t="s">
        <v>2520</v>
      </c>
      <c r="AN73" s="150"/>
      <c r="AO73" s="168">
        <f t="shared" si="4"/>
        <v>7.0006000000000004</v>
      </c>
    </row>
    <row r="74" spans="1:41" ht="89.25">
      <c r="A74" s="161" t="s">
        <v>881</v>
      </c>
      <c r="B74" s="161" t="s">
        <v>563</v>
      </c>
      <c r="C74" s="161" t="s">
        <v>201</v>
      </c>
      <c r="D74" s="161" t="s">
        <v>564</v>
      </c>
      <c r="E74" s="161" t="s">
        <v>203</v>
      </c>
      <c r="F74" s="161" t="s">
        <v>204</v>
      </c>
      <c r="G74" s="161" t="s">
        <v>1581</v>
      </c>
      <c r="H74" s="161" t="s">
        <v>1582</v>
      </c>
      <c r="I74" s="161" t="s">
        <v>1486</v>
      </c>
      <c r="J74" s="161" t="s">
        <v>41</v>
      </c>
      <c r="K74" s="161" t="s">
        <v>1583</v>
      </c>
      <c r="L74" s="161" t="s">
        <v>50</v>
      </c>
      <c r="M74" s="161" t="s">
        <v>32</v>
      </c>
      <c r="N74" s="161">
        <v>2009</v>
      </c>
      <c r="O74" s="161" t="s">
        <v>1584</v>
      </c>
      <c r="P74" s="161" t="s">
        <v>1585</v>
      </c>
      <c r="Q74" s="161">
        <v>10</v>
      </c>
      <c r="R74" s="161" t="s">
        <v>1497</v>
      </c>
      <c r="S74" s="180" t="s">
        <v>41</v>
      </c>
      <c r="T74" s="161">
        <v>2.1481308199999996E-3</v>
      </c>
      <c r="U74" s="161">
        <v>17</v>
      </c>
      <c r="V74" s="161" t="s">
        <v>35</v>
      </c>
      <c r="W74" s="161" t="s">
        <v>36</v>
      </c>
      <c r="X74" s="161" t="s">
        <v>36</v>
      </c>
      <c r="Y74" s="161" t="s">
        <v>2429</v>
      </c>
      <c r="Z74" s="161" t="s">
        <v>2302</v>
      </c>
      <c r="AA74" s="161" t="s">
        <v>2430</v>
      </c>
      <c r="AB74" s="161" t="s">
        <v>2431</v>
      </c>
      <c r="AC74" s="161" t="s">
        <v>2304</v>
      </c>
      <c r="AD74" s="169">
        <f>ROUND(5/17,4)</f>
        <v>0.29409999999999997</v>
      </c>
      <c r="AE74" s="181">
        <v>23667714</v>
      </c>
      <c r="AF74" s="150"/>
      <c r="AG74" s="188"/>
      <c r="AH74" s="150" t="s">
        <v>2432</v>
      </c>
      <c r="AI74" s="150">
        <v>2</v>
      </c>
      <c r="AJ74" s="182">
        <v>40853</v>
      </c>
      <c r="AK74" s="150"/>
      <c r="AL74" s="150" t="s">
        <v>2580</v>
      </c>
      <c r="AM74" s="150" t="s">
        <v>2520</v>
      </c>
      <c r="AN74" s="150"/>
      <c r="AO74" s="168">
        <f t="shared" si="4"/>
        <v>4.9996999999999998</v>
      </c>
    </row>
    <row r="75" spans="1:41" ht="89.25">
      <c r="A75" s="161" t="s">
        <v>881</v>
      </c>
      <c r="B75" s="161" t="s">
        <v>563</v>
      </c>
      <c r="C75" s="161" t="s">
        <v>201</v>
      </c>
      <c r="D75" s="161" t="s">
        <v>564</v>
      </c>
      <c r="E75" s="161" t="s">
        <v>203</v>
      </c>
      <c r="F75" s="161" t="s">
        <v>204</v>
      </c>
      <c r="G75" s="161" t="s">
        <v>1581</v>
      </c>
      <c r="H75" s="161" t="s">
        <v>1582</v>
      </c>
      <c r="I75" s="161" t="s">
        <v>1486</v>
      </c>
      <c r="J75" s="161" t="s">
        <v>41</v>
      </c>
      <c r="K75" s="161" t="s">
        <v>1583</v>
      </c>
      <c r="L75" s="161" t="s">
        <v>50</v>
      </c>
      <c r="M75" s="161" t="s">
        <v>32</v>
      </c>
      <c r="N75" s="161">
        <v>2009</v>
      </c>
      <c r="O75" s="161" t="s">
        <v>1584</v>
      </c>
      <c r="P75" s="161" t="s">
        <v>1585</v>
      </c>
      <c r="Q75" s="161">
        <v>10</v>
      </c>
      <c r="R75" s="161" t="s">
        <v>1497</v>
      </c>
      <c r="S75" s="180" t="s">
        <v>41</v>
      </c>
      <c r="T75" s="161">
        <v>2.1481308199999996E-3</v>
      </c>
      <c r="U75" s="161">
        <v>17</v>
      </c>
      <c r="V75" s="161" t="s">
        <v>35</v>
      </c>
      <c r="W75" s="161" t="s">
        <v>36</v>
      </c>
      <c r="X75" s="161" t="s">
        <v>36</v>
      </c>
      <c r="Y75" s="161" t="s">
        <v>2429</v>
      </c>
      <c r="Z75" s="161" t="s">
        <v>2302</v>
      </c>
      <c r="AA75" s="161" t="s">
        <v>2430</v>
      </c>
      <c r="AB75" s="161" t="s">
        <v>2431</v>
      </c>
      <c r="AC75" s="161" t="s">
        <v>2304</v>
      </c>
      <c r="AD75" s="169">
        <f>ROUND(5/17,4)</f>
        <v>0.29409999999999997</v>
      </c>
      <c r="AE75" s="181">
        <v>23667414</v>
      </c>
      <c r="AF75" s="150"/>
      <c r="AG75" s="188"/>
      <c r="AH75" s="150" t="s">
        <v>2432</v>
      </c>
      <c r="AI75" s="150">
        <v>2</v>
      </c>
      <c r="AJ75" s="182">
        <v>40853</v>
      </c>
      <c r="AK75" s="150"/>
      <c r="AL75" s="150" t="s">
        <v>2580</v>
      </c>
      <c r="AM75" s="150" t="s">
        <v>2520</v>
      </c>
      <c r="AN75" s="150"/>
      <c r="AO75" s="168">
        <f t="shared" si="4"/>
        <v>4.9996999999999998</v>
      </c>
    </row>
    <row r="76" spans="1:41" ht="140.25">
      <c r="A76" s="161" t="s">
        <v>883</v>
      </c>
      <c r="B76" s="161" t="s">
        <v>223</v>
      </c>
      <c r="C76" s="161" t="s">
        <v>224</v>
      </c>
      <c r="D76" s="161" t="s">
        <v>202</v>
      </c>
      <c r="E76" s="161" t="s">
        <v>225</v>
      </c>
      <c r="F76" s="161" t="s">
        <v>1586</v>
      </c>
      <c r="G76" s="161" t="s">
        <v>1587</v>
      </c>
      <c r="H76" s="161" t="s">
        <v>1588</v>
      </c>
      <c r="I76" s="161" t="s">
        <v>1486</v>
      </c>
      <c r="J76" s="161" t="s">
        <v>41</v>
      </c>
      <c r="K76" s="161" t="s">
        <v>1589</v>
      </c>
      <c r="L76" s="161" t="s">
        <v>1590</v>
      </c>
      <c r="M76" s="161" t="s">
        <v>32</v>
      </c>
      <c r="N76" s="161">
        <v>2008</v>
      </c>
      <c r="O76" s="161" t="s">
        <v>1591</v>
      </c>
      <c r="P76" s="161" t="s">
        <v>231</v>
      </c>
      <c r="Q76" s="161">
        <v>32.036663999999995</v>
      </c>
      <c r="R76" s="161" t="s">
        <v>1497</v>
      </c>
      <c r="S76" s="180" t="s">
        <v>41</v>
      </c>
      <c r="T76" s="161"/>
      <c r="U76" s="161">
        <v>2</v>
      </c>
      <c r="V76" s="161" t="s">
        <v>35</v>
      </c>
      <c r="W76" s="161" t="s">
        <v>36</v>
      </c>
      <c r="X76" s="161" t="s">
        <v>2339</v>
      </c>
      <c r="Y76" s="161" t="s">
        <v>2340</v>
      </c>
      <c r="Z76" s="161" t="s">
        <v>2341</v>
      </c>
      <c r="AA76" s="161">
        <v>9</v>
      </c>
      <c r="AB76" s="161">
        <v>1</v>
      </c>
      <c r="AC76" s="161" t="s">
        <v>2297</v>
      </c>
      <c r="AD76" s="169">
        <v>0</v>
      </c>
      <c r="AE76" s="181"/>
      <c r="AF76" s="150"/>
      <c r="AG76" s="150"/>
      <c r="AH76" s="189"/>
      <c r="AI76" s="150">
        <v>9</v>
      </c>
      <c r="AJ76" s="182">
        <v>40834</v>
      </c>
      <c r="AK76" s="150" t="s">
        <v>2768</v>
      </c>
      <c r="AL76" s="150" t="s">
        <v>2580</v>
      </c>
      <c r="AM76" s="150" t="s">
        <v>2581</v>
      </c>
      <c r="AN76" s="150"/>
      <c r="AO76" s="168"/>
    </row>
    <row r="77" spans="1:41" ht="63.75">
      <c r="A77" s="161" t="s">
        <v>1592</v>
      </c>
      <c r="B77" s="161" t="s">
        <v>1593</v>
      </c>
      <c r="C77" s="161" t="s">
        <v>1594</v>
      </c>
      <c r="D77" s="161" t="s">
        <v>1595</v>
      </c>
      <c r="E77" s="161" t="s">
        <v>1596</v>
      </c>
      <c r="F77" s="161" t="s">
        <v>1597</v>
      </c>
      <c r="G77" s="161">
        <v>7923711</v>
      </c>
      <c r="H77" s="161" t="s">
        <v>1598</v>
      </c>
      <c r="I77" s="161" t="s">
        <v>1486</v>
      </c>
      <c r="J77" s="161" t="s">
        <v>1495</v>
      </c>
      <c r="K77" s="161" t="s">
        <v>1599</v>
      </c>
      <c r="L77" s="161" t="s">
        <v>1600</v>
      </c>
      <c r="M77" s="161" t="s">
        <v>32</v>
      </c>
      <c r="N77" s="161">
        <v>2007</v>
      </c>
      <c r="O77" s="161" t="s">
        <v>1601</v>
      </c>
      <c r="P77" s="161" t="s">
        <v>1602</v>
      </c>
      <c r="Q77" s="161">
        <v>3</v>
      </c>
      <c r="R77" s="161" t="s">
        <v>1497</v>
      </c>
      <c r="S77" s="180" t="s">
        <v>41</v>
      </c>
      <c r="T77" s="161"/>
      <c r="U77" s="161">
        <v>3</v>
      </c>
      <c r="V77" s="161" t="s">
        <v>35</v>
      </c>
      <c r="W77" s="161" t="s">
        <v>36</v>
      </c>
      <c r="X77" s="161"/>
      <c r="Y77" s="161" t="s">
        <v>2649</v>
      </c>
      <c r="Z77" s="161"/>
      <c r="AA77" s="161"/>
      <c r="AB77" s="161"/>
      <c r="AC77" s="150" t="s">
        <v>2304</v>
      </c>
      <c r="AD77" s="169">
        <v>1</v>
      </c>
      <c r="AE77" s="181" t="s">
        <v>2650</v>
      </c>
      <c r="AF77" s="150"/>
      <c r="AG77" s="150"/>
      <c r="AH77" s="150" t="s">
        <v>2769</v>
      </c>
      <c r="AI77" s="150">
        <v>2</v>
      </c>
      <c r="AJ77" s="182">
        <v>40865</v>
      </c>
      <c r="AK77" s="150"/>
      <c r="AL77" s="150" t="s">
        <v>2580</v>
      </c>
      <c r="AM77" s="150" t="s">
        <v>2581</v>
      </c>
      <c r="AN77" s="150"/>
      <c r="AO77" s="168">
        <f t="shared" ref="AO77:AO88" si="5">AD77*U77</f>
        <v>3</v>
      </c>
    </row>
    <row r="78" spans="1:41" ht="51">
      <c r="A78" s="161" t="s">
        <v>1037</v>
      </c>
      <c r="B78" s="161" t="s">
        <v>1048</v>
      </c>
      <c r="C78" s="161" t="s">
        <v>1039</v>
      </c>
      <c r="D78" s="161" t="s">
        <v>1049</v>
      </c>
      <c r="E78" s="161" t="s">
        <v>1041</v>
      </c>
      <c r="F78" s="161" t="s">
        <v>1603</v>
      </c>
      <c r="G78" s="161">
        <v>7927711</v>
      </c>
      <c r="H78" s="161" t="s">
        <v>1604</v>
      </c>
      <c r="I78" s="161" t="s">
        <v>1486</v>
      </c>
      <c r="J78" s="161" t="s">
        <v>41</v>
      </c>
      <c r="K78" s="161" t="s">
        <v>1605</v>
      </c>
      <c r="L78" s="161" t="s">
        <v>1605</v>
      </c>
      <c r="M78" s="161" t="s">
        <v>32</v>
      </c>
      <c r="N78" s="161">
        <v>2008</v>
      </c>
      <c r="O78" s="161" t="s">
        <v>1606</v>
      </c>
      <c r="P78" s="161" t="s">
        <v>1607</v>
      </c>
      <c r="Q78" s="161">
        <v>18.02</v>
      </c>
      <c r="R78" s="161" t="s">
        <v>1497</v>
      </c>
      <c r="S78" s="180" t="s">
        <v>41</v>
      </c>
      <c r="T78" s="161"/>
      <c r="U78" s="161">
        <v>6.49</v>
      </c>
      <c r="V78" s="161" t="s">
        <v>35</v>
      </c>
      <c r="W78" s="161" t="s">
        <v>36</v>
      </c>
      <c r="X78" s="161"/>
      <c r="Y78" s="161"/>
      <c r="Z78" s="161"/>
      <c r="AA78" s="161"/>
      <c r="AB78" s="161"/>
      <c r="AC78" s="161" t="s">
        <v>2304</v>
      </c>
      <c r="AD78" s="169">
        <v>1</v>
      </c>
      <c r="AE78" s="181">
        <v>48842714</v>
      </c>
      <c r="AF78" s="150"/>
      <c r="AG78" s="150"/>
      <c r="AH78" s="150" t="s">
        <v>2770</v>
      </c>
      <c r="AI78" s="150">
        <v>2</v>
      </c>
      <c r="AJ78" s="182">
        <v>40865</v>
      </c>
      <c r="AK78" s="150"/>
      <c r="AL78" s="150" t="s">
        <v>2580</v>
      </c>
      <c r="AM78" s="150"/>
      <c r="AN78" s="150" t="s">
        <v>2581</v>
      </c>
      <c r="AO78" s="168">
        <f t="shared" si="5"/>
        <v>6.49</v>
      </c>
    </row>
    <row r="79" spans="1:41" ht="89.25">
      <c r="A79" s="161" t="s">
        <v>889</v>
      </c>
      <c r="B79" s="161" t="s">
        <v>1608</v>
      </c>
      <c r="C79" s="161" t="s">
        <v>301</v>
      </c>
      <c r="D79" s="161" t="s">
        <v>78</v>
      </c>
      <c r="E79" s="161" t="s">
        <v>303</v>
      </c>
      <c r="F79" s="161" t="s">
        <v>1609</v>
      </c>
      <c r="G79" s="161">
        <v>7937611</v>
      </c>
      <c r="H79" s="161" t="s">
        <v>1610</v>
      </c>
      <c r="I79" s="161" t="s">
        <v>1486</v>
      </c>
      <c r="J79" s="161" t="s">
        <v>41</v>
      </c>
      <c r="K79" s="161" t="s">
        <v>1611</v>
      </c>
      <c r="L79" s="161" t="s">
        <v>50</v>
      </c>
      <c r="M79" s="161" t="s">
        <v>32</v>
      </c>
      <c r="N79" s="161">
        <v>1994</v>
      </c>
      <c r="O79" s="161" t="s">
        <v>1612</v>
      </c>
      <c r="P79" s="161" t="s">
        <v>1613</v>
      </c>
      <c r="Q79" s="161">
        <v>11.9</v>
      </c>
      <c r="R79" s="161" t="s">
        <v>1497</v>
      </c>
      <c r="S79" s="180" t="s">
        <v>41</v>
      </c>
      <c r="T79" s="161"/>
      <c r="U79" s="161">
        <v>11.1</v>
      </c>
      <c r="V79" s="161" t="s">
        <v>35</v>
      </c>
      <c r="W79" s="161" t="s">
        <v>36</v>
      </c>
      <c r="X79" s="161"/>
      <c r="Y79" s="161"/>
      <c r="Z79" s="161"/>
      <c r="AA79" s="161"/>
      <c r="AB79" s="161"/>
      <c r="AC79" s="161" t="s">
        <v>2304</v>
      </c>
      <c r="AD79" s="169">
        <v>0.1</v>
      </c>
      <c r="AE79" s="181" t="s">
        <v>2651</v>
      </c>
      <c r="AF79" s="150"/>
      <c r="AG79" s="150"/>
      <c r="AH79" s="150" t="s">
        <v>2771</v>
      </c>
      <c r="AI79" s="150">
        <v>2</v>
      </c>
      <c r="AJ79" s="182">
        <v>40865</v>
      </c>
      <c r="AK79" s="150"/>
      <c r="AL79" s="150" t="s">
        <v>2580</v>
      </c>
      <c r="AM79" s="150"/>
      <c r="AN79" s="150" t="s">
        <v>2581</v>
      </c>
      <c r="AO79" s="168">
        <f t="shared" si="5"/>
        <v>1.1100000000000001</v>
      </c>
    </row>
    <row r="80" spans="1:41" ht="89.25">
      <c r="A80" s="161" t="s">
        <v>889</v>
      </c>
      <c r="B80" s="161" t="s">
        <v>1608</v>
      </c>
      <c r="C80" s="161" t="s">
        <v>301</v>
      </c>
      <c r="D80" s="161" t="s">
        <v>78</v>
      </c>
      <c r="E80" s="161" t="s">
        <v>303</v>
      </c>
      <c r="F80" s="161" t="s">
        <v>1609</v>
      </c>
      <c r="G80" s="161">
        <v>7937611</v>
      </c>
      <c r="H80" s="161" t="s">
        <v>1610</v>
      </c>
      <c r="I80" s="161" t="s">
        <v>1486</v>
      </c>
      <c r="J80" s="161" t="s">
        <v>41</v>
      </c>
      <c r="K80" s="161" t="s">
        <v>1611</v>
      </c>
      <c r="L80" s="161" t="s">
        <v>50</v>
      </c>
      <c r="M80" s="161" t="s">
        <v>32</v>
      </c>
      <c r="N80" s="161">
        <v>1994</v>
      </c>
      <c r="O80" s="161" t="s">
        <v>1612</v>
      </c>
      <c r="P80" s="161" t="s">
        <v>1613</v>
      </c>
      <c r="Q80" s="161">
        <v>11.9</v>
      </c>
      <c r="R80" s="161" t="s">
        <v>1497</v>
      </c>
      <c r="S80" s="180" t="s">
        <v>41</v>
      </c>
      <c r="T80" s="161"/>
      <c r="U80" s="161">
        <v>11.1</v>
      </c>
      <c r="V80" s="161" t="s">
        <v>35</v>
      </c>
      <c r="W80" s="161" t="s">
        <v>36</v>
      </c>
      <c r="X80" s="161"/>
      <c r="Y80" s="161"/>
      <c r="Z80" s="161"/>
      <c r="AA80" s="161"/>
      <c r="AB80" s="161"/>
      <c r="AC80" s="161" t="s">
        <v>2304</v>
      </c>
      <c r="AD80" s="169">
        <v>0.1</v>
      </c>
      <c r="AE80" s="181" t="s">
        <v>2652</v>
      </c>
      <c r="AF80" s="150"/>
      <c r="AG80" s="150"/>
      <c r="AH80" s="150" t="s">
        <v>2771</v>
      </c>
      <c r="AI80" s="150">
        <v>2</v>
      </c>
      <c r="AJ80" s="182">
        <v>40865</v>
      </c>
      <c r="AK80" s="150"/>
      <c r="AL80" s="150" t="s">
        <v>2580</v>
      </c>
      <c r="AM80" s="150"/>
      <c r="AN80" s="150" t="s">
        <v>2581</v>
      </c>
      <c r="AO80" s="168">
        <f t="shared" si="5"/>
        <v>1.1100000000000001</v>
      </c>
    </row>
    <row r="81" spans="1:41" ht="89.25">
      <c r="A81" s="161" t="s">
        <v>889</v>
      </c>
      <c r="B81" s="161" t="s">
        <v>1608</v>
      </c>
      <c r="C81" s="161" t="s">
        <v>301</v>
      </c>
      <c r="D81" s="161" t="s">
        <v>78</v>
      </c>
      <c r="E81" s="161" t="s">
        <v>303</v>
      </c>
      <c r="F81" s="161" t="s">
        <v>1609</v>
      </c>
      <c r="G81" s="161">
        <v>7937611</v>
      </c>
      <c r="H81" s="161" t="s">
        <v>1610</v>
      </c>
      <c r="I81" s="161" t="s">
        <v>1486</v>
      </c>
      <c r="J81" s="161" t="s">
        <v>41</v>
      </c>
      <c r="K81" s="161" t="s">
        <v>1611</v>
      </c>
      <c r="L81" s="161" t="s">
        <v>50</v>
      </c>
      <c r="M81" s="161" t="s">
        <v>32</v>
      </c>
      <c r="N81" s="161">
        <v>1994</v>
      </c>
      <c r="O81" s="161" t="s">
        <v>1612</v>
      </c>
      <c r="P81" s="161" t="s">
        <v>1613</v>
      </c>
      <c r="Q81" s="161">
        <v>11.9</v>
      </c>
      <c r="R81" s="161" t="s">
        <v>1497</v>
      </c>
      <c r="S81" s="180" t="s">
        <v>41</v>
      </c>
      <c r="T81" s="161"/>
      <c r="U81" s="161">
        <v>11.1</v>
      </c>
      <c r="V81" s="161" t="s">
        <v>35</v>
      </c>
      <c r="W81" s="161" t="s">
        <v>36</v>
      </c>
      <c r="X81" s="161"/>
      <c r="Y81" s="161"/>
      <c r="Z81" s="161"/>
      <c r="AA81" s="161"/>
      <c r="AB81" s="161"/>
      <c r="AC81" s="161" t="s">
        <v>2304</v>
      </c>
      <c r="AD81" s="169">
        <v>0.1</v>
      </c>
      <c r="AE81" s="181" t="s">
        <v>2653</v>
      </c>
      <c r="AF81" s="150"/>
      <c r="AG81" s="150"/>
      <c r="AH81" s="150" t="s">
        <v>2771</v>
      </c>
      <c r="AI81" s="150">
        <v>2</v>
      </c>
      <c r="AJ81" s="182">
        <v>40865</v>
      </c>
      <c r="AK81" s="150"/>
      <c r="AL81" s="150" t="s">
        <v>2580</v>
      </c>
      <c r="AM81" s="150"/>
      <c r="AN81" s="150" t="s">
        <v>2581</v>
      </c>
      <c r="AO81" s="168">
        <f t="shared" si="5"/>
        <v>1.1100000000000001</v>
      </c>
    </row>
    <row r="82" spans="1:41" ht="89.25">
      <c r="A82" s="161" t="s">
        <v>889</v>
      </c>
      <c r="B82" s="161" t="s">
        <v>1608</v>
      </c>
      <c r="C82" s="161" t="s">
        <v>301</v>
      </c>
      <c r="D82" s="161" t="s">
        <v>78</v>
      </c>
      <c r="E82" s="161" t="s">
        <v>303</v>
      </c>
      <c r="F82" s="161" t="s">
        <v>1609</v>
      </c>
      <c r="G82" s="161">
        <v>7937611</v>
      </c>
      <c r="H82" s="161" t="s">
        <v>1610</v>
      </c>
      <c r="I82" s="161" t="s">
        <v>1486</v>
      </c>
      <c r="J82" s="161" t="s">
        <v>41</v>
      </c>
      <c r="K82" s="161" t="s">
        <v>1611</v>
      </c>
      <c r="L82" s="161" t="s">
        <v>50</v>
      </c>
      <c r="M82" s="161" t="s">
        <v>32</v>
      </c>
      <c r="N82" s="161">
        <v>1994</v>
      </c>
      <c r="O82" s="161" t="s">
        <v>1612</v>
      </c>
      <c r="P82" s="161" t="s">
        <v>1613</v>
      </c>
      <c r="Q82" s="161">
        <v>11.9</v>
      </c>
      <c r="R82" s="161" t="s">
        <v>1497</v>
      </c>
      <c r="S82" s="180" t="s">
        <v>41</v>
      </c>
      <c r="T82" s="161"/>
      <c r="U82" s="161">
        <v>11.1</v>
      </c>
      <c r="V82" s="161" t="s">
        <v>35</v>
      </c>
      <c r="W82" s="161" t="s">
        <v>36</v>
      </c>
      <c r="X82" s="161"/>
      <c r="Y82" s="161"/>
      <c r="Z82" s="161"/>
      <c r="AA82" s="161"/>
      <c r="AB82" s="161"/>
      <c r="AC82" s="161" t="s">
        <v>2304</v>
      </c>
      <c r="AD82" s="169">
        <v>0.1</v>
      </c>
      <c r="AE82" s="181" t="s">
        <v>2654</v>
      </c>
      <c r="AF82" s="150"/>
      <c r="AG82" s="150"/>
      <c r="AH82" s="150" t="s">
        <v>2771</v>
      </c>
      <c r="AI82" s="150">
        <v>2</v>
      </c>
      <c r="AJ82" s="182">
        <v>40865</v>
      </c>
      <c r="AK82" s="150"/>
      <c r="AL82" s="150" t="s">
        <v>2580</v>
      </c>
      <c r="AM82" s="150"/>
      <c r="AN82" s="150" t="s">
        <v>2581</v>
      </c>
      <c r="AO82" s="168">
        <f t="shared" si="5"/>
        <v>1.1100000000000001</v>
      </c>
    </row>
    <row r="83" spans="1:41" ht="89.25">
      <c r="A83" s="161" t="s">
        <v>889</v>
      </c>
      <c r="B83" s="161" t="s">
        <v>1608</v>
      </c>
      <c r="C83" s="161" t="s">
        <v>301</v>
      </c>
      <c r="D83" s="161" t="s">
        <v>78</v>
      </c>
      <c r="E83" s="161" t="s">
        <v>303</v>
      </c>
      <c r="F83" s="161" t="s">
        <v>1609</v>
      </c>
      <c r="G83" s="161">
        <v>7937611</v>
      </c>
      <c r="H83" s="161" t="s">
        <v>1610</v>
      </c>
      <c r="I83" s="161" t="s">
        <v>1486</v>
      </c>
      <c r="J83" s="161" t="s">
        <v>41</v>
      </c>
      <c r="K83" s="161" t="s">
        <v>1611</v>
      </c>
      <c r="L83" s="161" t="s">
        <v>50</v>
      </c>
      <c r="M83" s="161" t="s">
        <v>32</v>
      </c>
      <c r="N83" s="161">
        <v>1994</v>
      </c>
      <c r="O83" s="161" t="s">
        <v>1612</v>
      </c>
      <c r="P83" s="161" t="s">
        <v>1613</v>
      </c>
      <c r="Q83" s="161">
        <v>11.9</v>
      </c>
      <c r="R83" s="161" t="s">
        <v>1497</v>
      </c>
      <c r="S83" s="180" t="s">
        <v>41</v>
      </c>
      <c r="T83" s="161"/>
      <c r="U83" s="161">
        <v>11.1</v>
      </c>
      <c r="V83" s="161" t="s">
        <v>35</v>
      </c>
      <c r="W83" s="161" t="s">
        <v>36</v>
      </c>
      <c r="X83" s="161"/>
      <c r="Y83" s="161"/>
      <c r="Z83" s="161"/>
      <c r="AA83" s="161"/>
      <c r="AB83" s="161"/>
      <c r="AC83" s="161" t="s">
        <v>2304</v>
      </c>
      <c r="AD83" s="169">
        <v>0.1</v>
      </c>
      <c r="AE83" s="181" t="s">
        <v>2655</v>
      </c>
      <c r="AF83" s="150"/>
      <c r="AG83" s="150"/>
      <c r="AH83" s="150" t="s">
        <v>2771</v>
      </c>
      <c r="AI83" s="150">
        <v>2</v>
      </c>
      <c r="AJ83" s="182">
        <v>40865</v>
      </c>
      <c r="AK83" s="150"/>
      <c r="AL83" s="150" t="s">
        <v>2580</v>
      </c>
      <c r="AM83" s="150"/>
      <c r="AN83" s="150" t="s">
        <v>2581</v>
      </c>
      <c r="AO83" s="168">
        <f t="shared" si="5"/>
        <v>1.1100000000000001</v>
      </c>
    </row>
    <row r="84" spans="1:41" ht="89.25">
      <c r="A84" s="161" t="s">
        <v>889</v>
      </c>
      <c r="B84" s="161" t="s">
        <v>1608</v>
      </c>
      <c r="C84" s="161" t="s">
        <v>301</v>
      </c>
      <c r="D84" s="161" t="s">
        <v>78</v>
      </c>
      <c r="E84" s="161" t="s">
        <v>303</v>
      </c>
      <c r="F84" s="161" t="s">
        <v>1609</v>
      </c>
      <c r="G84" s="161">
        <v>7937611</v>
      </c>
      <c r="H84" s="161" t="s">
        <v>1610</v>
      </c>
      <c r="I84" s="161" t="s">
        <v>1486</v>
      </c>
      <c r="J84" s="161" t="s">
        <v>41</v>
      </c>
      <c r="K84" s="161" t="s">
        <v>1611</v>
      </c>
      <c r="L84" s="161" t="s">
        <v>50</v>
      </c>
      <c r="M84" s="161" t="s">
        <v>32</v>
      </c>
      <c r="N84" s="161">
        <v>1994</v>
      </c>
      <c r="O84" s="161" t="s">
        <v>1612</v>
      </c>
      <c r="P84" s="161" t="s">
        <v>1613</v>
      </c>
      <c r="Q84" s="161">
        <v>11.9</v>
      </c>
      <c r="R84" s="161" t="s">
        <v>1497</v>
      </c>
      <c r="S84" s="180" t="s">
        <v>41</v>
      </c>
      <c r="T84" s="161"/>
      <c r="U84" s="161">
        <v>11.1</v>
      </c>
      <c r="V84" s="161" t="s">
        <v>35</v>
      </c>
      <c r="W84" s="161" t="s">
        <v>36</v>
      </c>
      <c r="X84" s="161"/>
      <c r="Y84" s="161"/>
      <c r="Z84" s="161"/>
      <c r="AA84" s="161"/>
      <c r="AB84" s="161"/>
      <c r="AC84" s="161" t="s">
        <v>2304</v>
      </c>
      <c r="AD84" s="169">
        <v>0.1</v>
      </c>
      <c r="AE84" s="181" t="s">
        <v>2656</v>
      </c>
      <c r="AF84" s="150"/>
      <c r="AG84" s="150"/>
      <c r="AH84" s="150" t="s">
        <v>2771</v>
      </c>
      <c r="AI84" s="150">
        <v>2</v>
      </c>
      <c r="AJ84" s="182">
        <v>40865</v>
      </c>
      <c r="AK84" s="150"/>
      <c r="AL84" s="150" t="s">
        <v>2580</v>
      </c>
      <c r="AM84" s="150"/>
      <c r="AN84" s="150" t="s">
        <v>2581</v>
      </c>
      <c r="AO84" s="168">
        <f t="shared" si="5"/>
        <v>1.1100000000000001</v>
      </c>
    </row>
    <row r="85" spans="1:41" ht="89.25">
      <c r="A85" s="161" t="s">
        <v>889</v>
      </c>
      <c r="B85" s="161" t="s">
        <v>1608</v>
      </c>
      <c r="C85" s="161" t="s">
        <v>301</v>
      </c>
      <c r="D85" s="161" t="s">
        <v>78</v>
      </c>
      <c r="E85" s="161" t="s">
        <v>303</v>
      </c>
      <c r="F85" s="161" t="s">
        <v>1609</v>
      </c>
      <c r="G85" s="161">
        <v>7937611</v>
      </c>
      <c r="H85" s="161" t="s">
        <v>1610</v>
      </c>
      <c r="I85" s="161" t="s">
        <v>1486</v>
      </c>
      <c r="J85" s="161" t="s">
        <v>41</v>
      </c>
      <c r="K85" s="161" t="s">
        <v>1611</v>
      </c>
      <c r="L85" s="161" t="s">
        <v>50</v>
      </c>
      <c r="M85" s="161" t="s">
        <v>32</v>
      </c>
      <c r="N85" s="161">
        <v>1994</v>
      </c>
      <c r="O85" s="161" t="s">
        <v>1612</v>
      </c>
      <c r="P85" s="161" t="s">
        <v>1613</v>
      </c>
      <c r="Q85" s="161">
        <v>11.9</v>
      </c>
      <c r="R85" s="161" t="s">
        <v>1497</v>
      </c>
      <c r="S85" s="180" t="s">
        <v>41</v>
      </c>
      <c r="T85" s="161"/>
      <c r="U85" s="161">
        <v>11.1</v>
      </c>
      <c r="V85" s="161" t="s">
        <v>35</v>
      </c>
      <c r="W85" s="161" t="s">
        <v>36</v>
      </c>
      <c r="X85" s="161"/>
      <c r="Y85" s="161"/>
      <c r="Z85" s="161"/>
      <c r="AA85" s="161"/>
      <c r="AB85" s="161"/>
      <c r="AC85" s="161" t="s">
        <v>2304</v>
      </c>
      <c r="AD85" s="169">
        <v>0.1</v>
      </c>
      <c r="AE85" s="181" t="s">
        <v>2657</v>
      </c>
      <c r="AF85" s="150"/>
      <c r="AG85" s="150"/>
      <c r="AH85" s="150" t="s">
        <v>2771</v>
      </c>
      <c r="AI85" s="150">
        <v>2</v>
      </c>
      <c r="AJ85" s="182">
        <v>40865</v>
      </c>
      <c r="AK85" s="150"/>
      <c r="AL85" s="150" t="s">
        <v>2580</v>
      </c>
      <c r="AM85" s="150"/>
      <c r="AN85" s="150" t="s">
        <v>2581</v>
      </c>
      <c r="AO85" s="168">
        <f t="shared" si="5"/>
        <v>1.1100000000000001</v>
      </c>
    </row>
    <row r="86" spans="1:41" ht="89.25">
      <c r="A86" s="161" t="s">
        <v>889</v>
      </c>
      <c r="B86" s="161" t="s">
        <v>1608</v>
      </c>
      <c r="C86" s="161" t="s">
        <v>301</v>
      </c>
      <c r="D86" s="161" t="s">
        <v>78</v>
      </c>
      <c r="E86" s="161" t="s">
        <v>303</v>
      </c>
      <c r="F86" s="161" t="s">
        <v>1609</v>
      </c>
      <c r="G86" s="161">
        <v>7937611</v>
      </c>
      <c r="H86" s="161" t="s">
        <v>1610</v>
      </c>
      <c r="I86" s="161" t="s">
        <v>1486</v>
      </c>
      <c r="J86" s="161" t="s">
        <v>41</v>
      </c>
      <c r="K86" s="161" t="s">
        <v>1611</v>
      </c>
      <c r="L86" s="161" t="s">
        <v>50</v>
      </c>
      <c r="M86" s="161" t="s">
        <v>32</v>
      </c>
      <c r="N86" s="161">
        <v>1994</v>
      </c>
      <c r="O86" s="161" t="s">
        <v>1612</v>
      </c>
      <c r="P86" s="161" t="s">
        <v>1613</v>
      </c>
      <c r="Q86" s="161">
        <v>11.9</v>
      </c>
      <c r="R86" s="161" t="s">
        <v>1497</v>
      </c>
      <c r="S86" s="180" t="s">
        <v>41</v>
      </c>
      <c r="T86" s="161"/>
      <c r="U86" s="161">
        <v>11.1</v>
      </c>
      <c r="V86" s="161" t="s">
        <v>35</v>
      </c>
      <c r="W86" s="161" t="s">
        <v>36</v>
      </c>
      <c r="X86" s="161"/>
      <c r="Y86" s="161"/>
      <c r="Z86" s="161"/>
      <c r="AA86" s="161"/>
      <c r="AB86" s="161"/>
      <c r="AC86" s="161" t="s">
        <v>2304</v>
      </c>
      <c r="AD86" s="169">
        <v>0.1</v>
      </c>
      <c r="AE86" s="181" t="s">
        <v>2658</v>
      </c>
      <c r="AF86" s="150"/>
      <c r="AG86" s="150"/>
      <c r="AH86" s="150" t="s">
        <v>2771</v>
      </c>
      <c r="AI86" s="150">
        <v>2</v>
      </c>
      <c r="AJ86" s="182">
        <v>40865</v>
      </c>
      <c r="AK86" s="150"/>
      <c r="AL86" s="150" t="s">
        <v>2580</v>
      </c>
      <c r="AM86" s="150"/>
      <c r="AN86" s="150" t="s">
        <v>2581</v>
      </c>
      <c r="AO86" s="168">
        <f t="shared" si="5"/>
        <v>1.1100000000000001</v>
      </c>
    </row>
    <row r="87" spans="1:41" ht="89.25">
      <c r="A87" s="161" t="s">
        <v>889</v>
      </c>
      <c r="B87" s="161" t="s">
        <v>1608</v>
      </c>
      <c r="C87" s="161" t="s">
        <v>301</v>
      </c>
      <c r="D87" s="161" t="s">
        <v>78</v>
      </c>
      <c r="E87" s="161" t="s">
        <v>303</v>
      </c>
      <c r="F87" s="161" t="s">
        <v>1609</v>
      </c>
      <c r="G87" s="161">
        <v>7937611</v>
      </c>
      <c r="H87" s="161" t="s">
        <v>1610</v>
      </c>
      <c r="I87" s="161" t="s">
        <v>1486</v>
      </c>
      <c r="J87" s="161" t="s">
        <v>41</v>
      </c>
      <c r="K87" s="161" t="s">
        <v>1611</v>
      </c>
      <c r="L87" s="161" t="s">
        <v>50</v>
      </c>
      <c r="M87" s="161" t="s">
        <v>32</v>
      </c>
      <c r="N87" s="161">
        <v>1994</v>
      </c>
      <c r="O87" s="161" t="s">
        <v>1612</v>
      </c>
      <c r="P87" s="161" t="s">
        <v>1613</v>
      </c>
      <c r="Q87" s="161">
        <v>11.9</v>
      </c>
      <c r="R87" s="161" t="s">
        <v>1497</v>
      </c>
      <c r="S87" s="180" t="s">
        <v>41</v>
      </c>
      <c r="T87" s="161"/>
      <c r="U87" s="161">
        <v>11.1</v>
      </c>
      <c r="V87" s="161" t="s">
        <v>35</v>
      </c>
      <c r="W87" s="161" t="s">
        <v>36</v>
      </c>
      <c r="X87" s="161"/>
      <c r="Y87" s="161"/>
      <c r="Z87" s="161"/>
      <c r="AA87" s="161"/>
      <c r="AB87" s="161"/>
      <c r="AC87" s="161" t="s">
        <v>2304</v>
      </c>
      <c r="AD87" s="169">
        <v>0.1</v>
      </c>
      <c r="AE87" s="181" t="s">
        <v>2659</v>
      </c>
      <c r="AF87" s="150"/>
      <c r="AG87" s="150"/>
      <c r="AH87" s="150" t="s">
        <v>2771</v>
      </c>
      <c r="AI87" s="150">
        <v>2</v>
      </c>
      <c r="AJ87" s="182">
        <v>40865</v>
      </c>
      <c r="AK87" s="150"/>
      <c r="AL87" s="150" t="s">
        <v>2580</v>
      </c>
      <c r="AM87" s="150"/>
      <c r="AN87" s="150" t="s">
        <v>2581</v>
      </c>
      <c r="AO87" s="168">
        <f t="shared" si="5"/>
        <v>1.1100000000000001</v>
      </c>
    </row>
    <row r="88" spans="1:41" ht="89.25">
      <c r="A88" s="161" t="s">
        <v>889</v>
      </c>
      <c r="B88" s="161" t="s">
        <v>1608</v>
      </c>
      <c r="C88" s="161" t="s">
        <v>301</v>
      </c>
      <c r="D88" s="161" t="s">
        <v>78</v>
      </c>
      <c r="E88" s="161" t="s">
        <v>303</v>
      </c>
      <c r="F88" s="161" t="s">
        <v>1609</v>
      </c>
      <c r="G88" s="161">
        <v>7937611</v>
      </c>
      <c r="H88" s="161" t="s">
        <v>1610</v>
      </c>
      <c r="I88" s="161" t="s">
        <v>1486</v>
      </c>
      <c r="J88" s="161" t="s">
        <v>41</v>
      </c>
      <c r="K88" s="161" t="s">
        <v>1611</v>
      </c>
      <c r="L88" s="161" t="s">
        <v>50</v>
      </c>
      <c r="M88" s="161" t="s">
        <v>32</v>
      </c>
      <c r="N88" s="161">
        <v>1994</v>
      </c>
      <c r="O88" s="161" t="s">
        <v>1612</v>
      </c>
      <c r="P88" s="161" t="s">
        <v>1613</v>
      </c>
      <c r="Q88" s="161">
        <v>11.9</v>
      </c>
      <c r="R88" s="161" t="s">
        <v>1497</v>
      </c>
      <c r="S88" s="180" t="s">
        <v>41</v>
      </c>
      <c r="T88" s="161"/>
      <c r="U88" s="161">
        <v>11.1</v>
      </c>
      <c r="V88" s="161" t="s">
        <v>35</v>
      </c>
      <c r="W88" s="161" t="s">
        <v>36</v>
      </c>
      <c r="X88" s="161"/>
      <c r="Y88" s="161"/>
      <c r="Z88" s="161"/>
      <c r="AA88" s="161"/>
      <c r="AB88" s="161"/>
      <c r="AC88" s="161" t="s">
        <v>2304</v>
      </c>
      <c r="AD88" s="169">
        <v>0.1</v>
      </c>
      <c r="AE88" s="181" t="s">
        <v>2660</v>
      </c>
      <c r="AF88" s="150"/>
      <c r="AG88" s="150"/>
      <c r="AH88" s="150" t="s">
        <v>2771</v>
      </c>
      <c r="AI88" s="150">
        <v>2</v>
      </c>
      <c r="AJ88" s="182">
        <v>40865</v>
      </c>
      <c r="AK88" s="150"/>
      <c r="AL88" s="150" t="s">
        <v>2580</v>
      </c>
      <c r="AM88" s="150"/>
      <c r="AN88" s="150" t="s">
        <v>2581</v>
      </c>
      <c r="AO88" s="168">
        <f t="shared" si="5"/>
        <v>1.1100000000000001</v>
      </c>
    </row>
    <row r="89" spans="1:41" ht="76.5">
      <c r="A89" s="161" t="s">
        <v>883</v>
      </c>
      <c r="B89" s="161" t="s">
        <v>223</v>
      </c>
      <c r="C89" s="161" t="s">
        <v>224</v>
      </c>
      <c r="D89" s="161" t="s">
        <v>202</v>
      </c>
      <c r="E89" s="161" t="s">
        <v>225</v>
      </c>
      <c r="F89" s="161" t="s">
        <v>1614</v>
      </c>
      <c r="G89" s="161">
        <v>8097011</v>
      </c>
      <c r="H89" s="161" t="s">
        <v>1615</v>
      </c>
      <c r="I89" s="161" t="s">
        <v>1486</v>
      </c>
      <c r="J89" s="161" t="s">
        <v>41</v>
      </c>
      <c r="K89" s="161" t="s">
        <v>1616</v>
      </c>
      <c r="L89" s="161" t="s">
        <v>1617</v>
      </c>
      <c r="M89" s="161" t="s">
        <v>32</v>
      </c>
      <c r="N89" s="161">
        <v>2008</v>
      </c>
      <c r="O89" s="161" t="s">
        <v>1618</v>
      </c>
      <c r="P89" s="161" t="s">
        <v>231</v>
      </c>
      <c r="Q89" s="161">
        <v>29.612366000000002</v>
      </c>
      <c r="R89" s="161" t="s">
        <v>1493</v>
      </c>
      <c r="S89" s="180" t="s">
        <v>41</v>
      </c>
      <c r="T89" s="161"/>
      <c r="U89" s="161">
        <v>22</v>
      </c>
      <c r="V89" s="161" t="s">
        <v>35</v>
      </c>
      <c r="W89" s="161" t="s">
        <v>36</v>
      </c>
      <c r="X89" s="161" t="s">
        <v>2285</v>
      </c>
      <c r="Y89" s="161" t="s">
        <v>2340</v>
      </c>
      <c r="Z89" s="161" t="s">
        <v>2744</v>
      </c>
      <c r="AA89" s="161">
        <v>1</v>
      </c>
      <c r="AB89" s="161">
        <v>1</v>
      </c>
      <c r="AC89" s="161" t="s">
        <v>2297</v>
      </c>
      <c r="AD89" s="169">
        <v>0</v>
      </c>
      <c r="AE89" s="181"/>
      <c r="AF89" s="150"/>
      <c r="AG89" s="150"/>
      <c r="AH89" s="150"/>
      <c r="AI89" s="150">
        <v>9</v>
      </c>
      <c r="AJ89" s="182">
        <v>40853</v>
      </c>
      <c r="AK89" s="150"/>
      <c r="AL89" s="150" t="s">
        <v>2580</v>
      </c>
      <c r="AM89" s="150" t="s">
        <v>2581</v>
      </c>
      <c r="AN89" s="150"/>
      <c r="AO89" s="168"/>
    </row>
    <row r="90" spans="1:41" s="187" customFormat="1" ht="27.95" customHeight="1">
      <c r="A90" s="161" t="s">
        <v>1440</v>
      </c>
      <c r="B90" s="161" t="s">
        <v>1619</v>
      </c>
      <c r="C90" s="161" t="s">
        <v>1442</v>
      </c>
      <c r="D90" s="161" t="s">
        <v>1620</v>
      </c>
      <c r="E90" s="161" t="s">
        <v>1444</v>
      </c>
      <c r="F90" s="161" t="s">
        <v>1621</v>
      </c>
      <c r="G90" s="161">
        <v>8479311</v>
      </c>
      <c r="H90" s="161" t="s">
        <v>1622</v>
      </c>
      <c r="I90" s="161" t="s">
        <v>1486</v>
      </c>
      <c r="J90" s="161" t="s">
        <v>41</v>
      </c>
      <c r="K90" s="161" t="s">
        <v>1623</v>
      </c>
      <c r="L90" s="161" t="s">
        <v>50</v>
      </c>
      <c r="M90" s="161" t="s">
        <v>32</v>
      </c>
      <c r="N90" s="161">
        <v>2008</v>
      </c>
      <c r="O90" s="161" t="s">
        <v>1624</v>
      </c>
      <c r="P90" s="161" t="s">
        <v>1496</v>
      </c>
      <c r="Q90" s="161">
        <v>269.78787980000004</v>
      </c>
      <c r="R90" s="161" t="s">
        <v>1625</v>
      </c>
      <c r="S90" s="180" t="s">
        <v>41</v>
      </c>
      <c r="T90" s="161"/>
      <c r="U90" s="161">
        <v>260</v>
      </c>
      <c r="V90" s="161" t="s">
        <v>35</v>
      </c>
      <c r="W90" s="161" t="s">
        <v>36</v>
      </c>
      <c r="X90" s="135" t="s">
        <v>2772</v>
      </c>
      <c r="Y90" s="135" t="s">
        <v>2773</v>
      </c>
      <c r="Z90" s="135" t="s">
        <v>2774</v>
      </c>
      <c r="AA90" s="161"/>
      <c r="AB90" s="161"/>
      <c r="AC90" s="184" t="s">
        <v>2390</v>
      </c>
      <c r="AD90" s="185">
        <v>1.4378757686119988E-7</v>
      </c>
      <c r="AE90" s="186">
        <v>101532514</v>
      </c>
      <c r="AF90" s="184">
        <v>278.18815000000001</v>
      </c>
      <c r="AG90" s="184"/>
      <c r="AH90" s="184" t="s">
        <v>2760</v>
      </c>
      <c r="AI90" s="184">
        <v>2</v>
      </c>
      <c r="AJ90" s="200">
        <v>40865</v>
      </c>
      <c r="AK90" s="184"/>
      <c r="AL90" s="184" t="s">
        <v>2580</v>
      </c>
      <c r="AM90" s="184"/>
      <c r="AN90" s="184" t="s">
        <v>2581</v>
      </c>
      <c r="AO90" s="209">
        <f>AD90*AF90</f>
        <v>4.0000000000000003E-5</v>
      </c>
    </row>
    <row r="91" spans="1:41" s="187" customFormat="1" ht="27.95" customHeight="1">
      <c r="A91" s="161" t="s">
        <v>1440</v>
      </c>
      <c r="B91" s="161" t="s">
        <v>1619</v>
      </c>
      <c r="C91" s="161" t="s">
        <v>1442</v>
      </c>
      <c r="D91" s="161" t="s">
        <v>1620</v>
      </c>
      <c r="E91" s="161" t="s">
        <v>1444</v>
      </c>
      <c r="F91" s="161" t="s">
        <v>1621</v>
      </c>
      <c r="G91" s="161">
        <v>8479311</v>
      </c>
      <c r="H91" s="161" t="s">
        <v>1622</v>
      </c>
      <c r="I91" s="161" t="s">
        <v>1486</v>
      </c>
      <c r="J91" s="161" t="s">
        <v>41</v>
      </c>
      <c r="K91" s="161" t="s">
        <v>1623</v>
      </c>
      <c r="L91" s="161" t="s">
        <v>50</v>
      </c>
      <c r="M91" s="161" t="s">
        <v>32</v>
      </c>
      <c r="N91" s="161">
        <v>2008</v>
      </c>
      <c r="O91" s="161" t="s">
        <v>1624</v>
      </c>
      <c r="P91" s="161" t="s">
        <v>1496</v>
      </c>
      <c r="Q91" s="161">
        <v>269.78787980000004</v>
      </c>
      <c r="R91" s="161" t="s">
        <v>1625</v>
      </c>
      <c r="S91" s="180" t="s">
        <v>41</v>
      </c>
      <c r="T91" s="161"/>
      <c r="U91" s="161">
        <v>260</v>
      </c>
      <c r="V91" s="161" t="s">
        <v>35</v>
      </c>
      <c r="W91" s="161" t="s">
        <v>36</v>
      </c>
      <c r="X91" s="135" t="s">
        <v>2772</v>
      </c>
      <c r="Y91" s="135" t="s">
        <v>2773</v>
      </c>
      <c r="Z91" s="135" t="s">
        <v>2774</v>
      </c>
      <c r="AA91" s="161"/>
      <c r="AB91" s="161"/>
      <c r="AC91" s="184" t="s">
        <v>2390</v>
      </c>
      <c r="AD91" s="185">
        <v>3.9541583636829968E-7</v>
      </c>
      <c r="AE91" s="186">
        <v>101532714</v>
      </c>
      <c r="AF91" s="184">
        <v>278.18815000000001</v>
      </c>
      <c r="AG91" s="184"/>
      <c r="AH91" s="184" t="s">
        <v>2760</v>
      </c>
      <c r="AI91" s="184">
        <v>2</v>
      </c>
      <c r="AJ91" s="200">
        <v>40865</v>
      </c>
      <c r="AK91" s="184"/>
      <c r="AL91" s="184" t="s">
        <v>2580</v>
      </c>
      <c r="AM91" s="184"/>
      <c r="AN91" s="184" t="s">
        <v>2581</v>
      </c>
      <c r="AO91" s="209">
        <f t="shared" ref="AO91:AO114" si="6">AD91*AF91</f>
        <v>1.1E-4</v>
      </c>
    </row>
    <row r="92" spans="1:41" s="187" customFormat="1" ht="27.95" customHeight="1">
      <c r="A92" s="161" t="s">
        <v>1440</v>
      </c>
      <c r="B92" s="161" t="s">
        <v>1619</v>
      </c>
      <c r="C92" s="161" t="s">
        <v>1442</v>
      </c>
      <c r="D92" s="161" t="s">
        <v>1620</v>
      </c>
      <c r="E92" s="161" t="s">
        <v>1444</v>
      </c>
      <c r="F92" s="161" t="s">
        <v>1621</v>
      </c>
      <c r="G92" s="161">
        <v>8479311</v>
      </c>
      <c r="H92" s="161" t="s">
        <v>1622</v>
      </c>
      <c r="I92" s="161" t="s">
        <v>1486</v>
      </c>
      <c r="J92" s="161" t="s">
        <v>41</v>
      </c>
      <c r="K92" s="161" t="s">
        <v>1623</v>
      </c>
      <c r="L92" s="161" t="s">
        <v>50</v>
      </c>
      <c r="M92" s="161" t="s">
        <v>32</v>
      </c>
      <c r="N92" s="161">
        <v>2008</v>
      </c>
      <c r="O92" s="161" t="s">
        <v>1624</v>
      </c>
      <c r="P92" s="161" t="s">
        <v>1496</v>
      </c>
      <c r="Q92" s="161">
        <v>269.78787980000004</v>
      </c>
      <c r="R92" s="161" t="s">
        <v>1625</v>
      </c>
      <c r="S92" s="180" t="s">
        <v>41</v>
      </c>
      <c r="T92" s="161"/>
      <c r="U92" s="161">
        <v>260</v>
      </c>
      <c r="V92" s="161" t="s">
        <v>35</v>
      </c>
      <c r="W92" s="161" t="s">
        <v>36</v>
      </c>
      <c r="X92" s="135" t="s">
        <v>2772</v>
      </c>
      <c r="Y92" s="135" t="s">
        <v>2773</v>
      </c>
      <c r="Z92" s="135" t="s">
        <v>2774</v>
      </c>
      <c r="AA92" s="161"/>
      <c r="AB92" s="161"/>
      <c r="AC92" s="184" t="s">
        <v>2390</v>
      </c>
      <c r="AD92" s="185">
        <v>1.222194403320199E-6</v>
      </c>
      <c r="AE92" s="186">
        <v>101525614</v>
      </c>
      <c r="AF92" s="184">
        <v>278.18815000000001</v>
      </c>
      <c r="AG92" s="184"/>
      <c r="AH92" s="184" t="s">
        <v>2760</v>
      </c>
      <c r="AI92" s="184">
        <v>2</v>
      </c>
      <c r="AJ92" s="200">
        <v>40865</v>
      </c>
      <c r="AK92" s="184"/>
      <c r="AL92" s="184" t="s">
        <v>2580</v>
      </c>
      <c r="AM92" s="184"/>
      <c r="AN92" s="184" t="s">
        <v>2581</v>
      </c>
      <c r="AO92" s="209">
        <f t="shared" si="6"/>
        <v>3.4000000000000002E-4</v>
      </c>
    </row>
    <row r="93" spans="1:41" s="187" customFormat="1" ht="27.95" customHeight="1">
      <c r="A93" s="161" t="s">
        <v>1440</v>
      </c>
      <c r="B93" s="161" t="s">
        <v>1619</v>
      </c>
      <c r="C93" s="161" t="s">
        <v>1442</v>
      </c>
      <c r="D93" s="161" t="s">
        <v>1620</v>
      </c>
      <c r="E93" s="161" t="s">
        <v>1444</v>
      </c>
      <c r="F93" s="161" t="s">
        <v>1621</v>
      </c>
      <c r="G93" s="161">
        <v>8479311</v>
      </c>
      <c r="H93" s="161" t="s">
        <v>1622</v>
      </c>
      <c r="I93" s="161" t="s">
        <v>1486</v>
      </c>
      <c r="J93" s="161" t="s">
        <v>41</v>
      </c>
      <c r="K93" s="161" t="s">
        <v>1623</v>
      </c>
      <c r="L93" s="161" t="s">
        <v>50</v>
      </c>
      <c r="M93" s="161" t="s">
        <v>32</v>
      </c>
      <c r="N93" s="161">
        <v>2008</v>
      </c>
      <c r="O93" s="161" t="s">
        <v>1624</v>
      </c>
      <c r="P93" s="161" t="s">
        <v>1496</v>
      </c>
      <c r="Q93" s="161">
        <v>269.78787980000004</v>
      </c>
      <c r="R93" s="161" t="s">
        <v>1625</v>
      </c>
      <c r="S93" s="180" t="s">
        <v>41</v>
      </c>
      <c r="T93" s="161"/>
      <c r="U93" s="161">
        <v>260</v>
      </c>
      <c r="V93" s="161" t="s">
        <v>35</v>
      </c>
      <c r="W93" s="161" t="s">
        <v>36</v>
      </c>
      <c r="X93" s="135" t="s">
        <v>2772</v>
      </c>
      <c r="Y93" s="135" t="s">
        <v>2773</v>
      </c>
      <c r="Z93" s="135" t="s">
        <v>2774</v>
      </c>
      <c r="AA93" s="161"/>
      <c r="AB93" s="161"/>
      <c r="AC93" s="184" t="s">
        <v>2390</v>
      </c>
      <c r="AD93" s="185">
        <v>1.2581412975354989E-6</v>
      </c>
      <c r="AE93" s="186">
        <v>101526314</v>
      </c>
      <c r="AF93" s="184">
        <v>278.18815000000001</v>
      </c>
      <c r="AG93" s="184"/>
      <c r="AH93" s="184" t="s">
        <v>2760</v>
      </c>
      <c r="AI93" s="184">
        <v>2</v>
      </c>
      <c r="AJ93" s="200">
        <v>40865</v>
      </c>
      <c r="AK93" s="184"/>
      <c r="AL93" s="184" t="s">
        <v>2580</v>
      </c>
      <c r="AM93" s="184"/>
      <c r="AN93" s="184" t="s">
        <v>2581</v>
      </c>
      <c r="AO93" s="209">
        <f t="shared" si="6"/>
        <v>3.5E-4</v>
      </c>
    </row>
    <row r="94" spans="1:41" s="187" customFormat="1" ht="27.95" customHeight="1">
      <c r="A94" s="161" t="s">
        <v>1440</v>
      </c>
      <c r="B94" s="161" t="s">
        <v>1619</v>
      </c>
      <c r="C94" s="161" t="s">
        <v>1442</v>
      </c>
      <c r="D94" s="161" t="s">
        <v>1620</v>
      </c>
      <c r="E94" s="161" t="s">
        <v>1444</v>
      </c>
      <c r="F94" s="161" t="s">
        <v>1621</v>
      </c>
      <c r="G94" s="161">
        <v>8479311</v>
      </c>
      <c r="H94" s="161" t="s">
        <v>1622</v>
      </c>
      <c r="I94" s="161" t="s">
        <v>1486</v>
      </c>
      <c r="J94" s="161" t="s">
        <v>41</v>
      </c>
      <c r="K94" s="161" t="s">
        <v>1623</v>
      </c>
      <c r="L94" s="161" t="s">
        <v>50</v>
      </c>
      <c r="M94" s="161" t="s">
        <v>32</v>
      </c>
      <c r="N94" s="161">
        <v>2008</v>
      </c>
      <c r="O94" s="161" t="s">
        <v>1624</v>
      </c>
      <c r="P94" s="161" t="s">
        <v>1496</v>
      </c>
      <c r="Q94" s="161">
        <v>269.78787980000004</v>
      </c>
      <c r="R94" s="161" t="s">
        <v>1625</v>
      </c>
      <c r="S94" s="180" t="s">
        <v>41</v>
      </c>
      <c r="T94" s="161"/>
      <c r="U94" s="161">
        <v>260</v>
      </c>
      <c r="V94" s="161" t="s">
        <v>35</v>
      </c>
      <c r="W94" s="161" t="s">
        <v>36</v>
      </c>
      <c r="X94" s="135" t="s">
        <v>2772</v>
      </c>
      <c r="Y94" s="135" t="s">
        <v>2773</v>
      </c>
      <c r="Z94" s="135" t="s">
        <v>2774</v>
      </c>
      <c r="AA94" s="161"/>
      <c r="AB94" s="161"/>
      <c r="AC94" s="184" t="s">
        <v>2390</v>
      </c>
      <c r="AD94" s="185">
        <v>1.5816633454731987E-6</v>
      </c>
      <c r="AE94" s="186">
        <v>101526714</v>
      </c>
      <c r="AF94" s="184">
        <v>278.18815000000001</v>
      </c>
      <c r="AG94" s="184"/>
      <c r="AH94" s="184" t="s">
        <v>2760</v>
      </c>
      <c r="AI94" s="184">
        <v>2</v>
      </c>
      <c r="AJ94" s="200">
        <v>40865</v>
      </c>
      <c r="AK94" s="184"/>
      <c r="AL94" s="184" t="s">
        <v>2580</v>
      </c>
      <c r="AM94" s="184"/>
      <c r="AN94" s="184" t="s">
        <v>2581</v>
      </c>
      <c r="AO94" s="209">
        <f t="shared" si="6"/>
        <v>4.4000000000000002E-4</v>
      </c>
    </row>
    <row r="95" spans="1:41" s="187" customFormat="1" ht="27.95" customHeight="1">
      <c r="A95" s="161" t="s">
        <v>1440</v>
      </c>
      <c r="B95" s="161" t="s">
        <v>1619</v>
      </c>
      <c r="C95" s="161" t="s">
        <v>1442</v>
      </c>
      <c r="D95" s="161" t="s">
        <v>1620</v>
      </c>
      <c r="E95" s="161" t="s">
        <v>1444</v>
      </c>
      <c r="F95" s="161" t="s">
        <v>1621</v>
      </c>
      <c r="G95" s="161">
        <v>8479311</v>
      </c>
      <c r="H95" s="161" t="s">
        <v>1622</v>
      </c>
      <c r="I95" s="161" t="s">
        <v>1486</v>
      </c>
      <c r="J95" s="161" t="s">
        <v>41</v>
      </c>
      <c r="K95" s="161" t="s">
        <v>1623</v>
      </c>
      <c r="L95" s="161" t="s">
        <v>50</v>
      </c>
      <c r="M95" s="161" t="s">
        <v>32</v>
      </c>
      <c r="N95" s="161">
        <v>2008</v>
      </c>
      <c r="O95" s="161" t="s">
        <v>1624</v>
      </c>
      <c r="P95" s="161" t="s">
        <v>1496</v>
      </c>
      <c r="Q95" s="161">
        <v>269.78787980000004</v>
      </c>
      <c r="R95" s="161" t="s">
        <v>1625</v>
      </c>
      <c r="S95" s="180" t="s">
        <v>41</v>
      </c>
      <c r="T95" s="161"/>
      <c r="U95" s="161">
        <v>260</v>
      </c>
      <c r="V95" s="161" t="s">
        <v>35</v>
      </c>
      <c r="W95" s="161" t="s">
        <v>36</v>
      </c>
      <c r="X95" s="135" t="s">
        <v>2772</v>
      </c>
      <c r="Y95" s="135" t="s">
        <v>2773</v>
      </c>
      <c r="Z95" s="135" t="s">
        <v>2774</v>
      </c>
      <c r="AA95" s="161"/>
      <c r="AB95" s="161"/>
      <c r="AC95" s="184" t="s">
        <v>2390</v>
      </c>
      <c r="AD95" s="185">
        <v>1.6176102396884984E-6</v>
      </c>
      <c r="AE95" s="186">
        <v>101529214</v>
      </c>
      <c r="AF95" s="184">
        <v>278.18815000000001</v>
      </c>
      <c r="AG95" s="184"/>
      <c r="AH95" s="184" t="s">
        <v>2760</v>
      </c>
      <c r="AI95" s="184">
        <v>2</v>
      </c>
      <c r="AJ95" s="200">
        <v>40865</v>
      </c>
      <c r="AK95" s="184"/>
      <c r="AL95" s="184" t="s">
        <v>2580</v>
      </c>
      <c r="AM95" s="184"/>
      <c r="AN95" s="184" t="s">
        <v>2581</v>
      </c>
      <c r="AO95" s="209">
        <f t="shared" si="6"/>
        <v>4.4999999999999993E-4</v>
      </c>
    </row>
    <row r="96" spans="1:41" s="187" customFormat="1" ht="27.95" customHeight="1">
      <c r="A96" s="161" t="s">
        <v>1440</v>
      </c>
      <c r="B96" s="161" t="s">
        <v>1619</v>
      </c>
      <c r="C96" s="161" t="s">
        <v>1442</v>
      </c>
      <c r="D96" s="161" t="s">
        <v>1620</v>
      </c>
      <c r="E96" s="161" t="s">
        <v>1444</v>
      </c>
      <c r="F96" s="161" t="s">
        <v>1621</v>
      </c>
      <c r="G96" s="161">
        <v>8479311</v>
      </c>
      <c r="H96" s="161" t="s">
        <v>1622</v>
      </c>
      <c r="I96" s="161" t="s">
        <v>1486</v>
      </c>
      <c r="J96" s="161" t="s">
        <v>41</v>
      </c>
      <c r="K96" s="161" t="s">
        <v>1623</v>
      </c>
      <c r="L96" s="161" t="s">
        <v>50</v>
      </c>
      <c r="M96" s="161" t="s">
        <v>32</v>
      </c>
      <c r="N96" s="161">
        <v>2008</v>
      </c>
      <c r="O96" s="161" t="s">
        <v>1624</v>
      </c>
      <c r="P96" s="161" t="s">
        <v>1496</v>
      </c>
      <c r="Q96" s="161">
        <v>269.78787980000004</v>
      </c>
      <c r="R96" s="161" t="s">
        <v>1625</v>
      </c>
      <c r="S96" s="180" t="s">
        <v>41</v>
      </c>
      <c r="T96" s="161"/>
      <c r="U96" s="161">
        <v>260</v>
      </c>
      <c r="V96" s="161" t="s">
        <v>35</v>
      </c>
      <c r="W96" s="161" t="s">
        <v>36</v>
      </c>
      <c r="X96" s="135" t="s">
        <v>2772</v>
      </c>
      <c r="Y96" s="135" t="s">
        <v>2773</v>
      </c>
      <c r="Z96" s="135" t="s">
        <v>2774</v>
      </c>
      <c r="AA96" s="161"/>
      <c r="AB96" s="161"/>
      <c r="AC96" s="184" t="s">
        <v>2390</v>
      </c>
      <c r="AD96" s="185">
        <v>1.7973447107649983E-6</v>
      </c>
      <c r="AE96" s="186">
        <v>101529014</v>
      </c>
      <c r="AF96" s="184">
        <v>278.18815000000001</v>
      </c>
      <c r="AG96" s="184"/>
      <c r="AH96" s="184" t="s">
        <v>2760</v>
      </c>
      <c r="AI96" s="184">
        <v>2</v>
      </c>
      <c r="AJ96" s="200">
        <v>40865</v>
      </c>
      <c r="AK96" s="184"/>
      <c r="AL96" s="184" t="s">
        <v>2580</v>
      </c>
      <c r="AM96" s="184"/>
      <c r="AN96" s="184" t="s">
        <v>2581</v>
      </c>
      <c r="AO96" s="209">
        <f t="shared" si="6"/>
        <v>5.0000000000000001E-4</v>
      </c>
    </row>
    <row r="97" spans="1:41" s="187" customFormat="1" ht="27.95" customHeight="1">
      <c r="A97" s="161" t="s">
        <v>1440</v>
      </c>
      <c r="B97" s="161" t="s">
        <v>1619</v>
      </c>
      <c r="C97" s="161" t="s">
        <v>1442</v>
      </c>
      <c r="D97" s="161" t="s">
        <v>1620</v>
      </c>
      <c r="E97" s="161" t="s">
        <v>1444</v>
      </c>
      <c r="F97" s="161" t="s">
        <v>1621</v>
      </c>
      <c r="G97" s="161">
        <v>8479311</v>
      </c>
      <c r="H97" s="161" t="s">
        <v>1622</v>
      </c>
      <c r="I97" s="161" t="s">
        <v>1486</v>
      </c>
      <c r="J97" s="161" t="s">
        <v>41</v>
      </c>
      <c r="K97" s="161" t="s">
        <v>1623</v>
      </c>
      <c r="L97" s="161" t="s">
        <v>50</v>
      </c>
      <c r="M97" s="161" t="s">
        <v>32</v>
      </c>
      <c r="N97" s="161">
        <v>2008</v>
      </c>
      <c r="O97" s="161" t="s">
        <v>1624</v>
      </c>
      <c r="P97" s="161" t="s">
        <v>1496</v>
      </c>
      <c r="Q97" s="161">
        <v>269.78787980000004</v>
      </c>
      <c r="R97" s="161" t="s">
        <v>1625</v>
      </c>
      <c r="S97" s="180" t="s">
        <v>41</v>
      </c>
      <c r="T97" s="161"/>
      <c r="U97" s="161">
        <v>260</v>
      </c>
      <c r="V97" s="161" t="s">
        <v>35</v>
      </c>
      <c r="W97" s="161" t="s">
        <v>36</v>
      </c>
      <c r="X97" s="135" t="s">
        <v>2772</v>
      </c>
      <c r="Y97" s="135" t="s">
        <v>2773</v>
      </c>
      <c r="Z97" s="135" t="s">
        <v>2774</v>
      </c>
      <c r="AA97" s="161"/>
      <c r="AB97" s="161"/>
      <c r="AC97" s="184" t="s">
        <v>2390</v>
      </c>
      <c r="AD97" s="185">
        <v>1.7973447107649983E-6</v>
      </c>
      <c r="AE97" s="186">
        <v>101529114</v>
      </c>
      <c r="AF97" s="184">
        <v>278.18815000000001</v>
      </c>
      <c r="AG97" s="184"/>
      <c r="AH97" s="184" t="s">
        <v>2760</v>
      </c>
      <c r="AI97" s="184">
        <v>2</v>
      </c>
      <c r="AJ97" s="200">
        <v>40865</v>
      </c>
      <c r="AK97" s="184"/>
      <c r="AL97" s="184" t="s">
        <v>2580</v>
      </c>
      <c r="AM97" s="184"/>
      <c r="AN97" s="184" t="s">
        <v>2581</v>
      </c>
      <c r="AO97" s="209">
        <f t="shared" si="6"/>
        <v>5.0000000000000001E-4</v>
      </c>
    </row>
    <row r="98" spans="1:41" s="187" customFormat="1" ht="27.95" customHeight="1">
      <c r="A98" s="161" t="s">
        <v>1440</v>
      </c>
      <c r="B98" s="161" t="s">
        <v>1619</v>
      </c>
      <c r="C98" s="161" t="s">
        <v>1442</v>
      </c>
      <c r="D98" s="161" t="s">
        <v>1620</v>
      </c>
      <c r="E98" s="161" t="s">
        <v>1444</v>
      </c>
      <c r="F98" s="161" t="s">
        <v>1621</v>
      </c>
      <c r="G98" s="161">
        <v>8479311</v>
      </c>
      <c r="H98" s="161" t="s">
        <v>1622</v>
      </c>
      <c r="I98" s="161" t="s">
        <v>1486</v>
      </c>
      <c r="J98" s="161" t="s">
        <v>41</v>
      </c>
      <c r="K98" s="161" t="s">
        <v>1623</v>
      </c>
      <c r="L98" s="161" t="s">
        <v>50</v>
      </c>
      <c r="M98" s="161" t="s">
        <v>32</v>
      </c>
      <c r="N98" s="161">
        <v>2008</v>
      </c>
      <c r="O98" s="161" t="s">
        <v>1624</v>
      </c>
      <c r="P98" s="161" t="s">
        <v>1496</v>
      </c>
      <c r="Q98" s="161">
        <v>269.78787980000004</v>
      </c>
      <c r="R98" s="161" t="s">
        <v>1625</v>
      </c>
      <c r="S98" s="180" t="s">
        <v>41</v>
      </c>
      <c r="T98" s="161"/>
      <c r="U98" s="161">
        <v>260</v>
      </c>
      <c r="V98" s="161" t="s">
        <v>35</v>
      </c>
      <c r="W98" s="161" t="s">
        <v>36</v>
      </c>
      <c r="X98" s="135" t="s">
        <v>2772</v>
      </c>
      <c r="Y98" s="135" t="s">
        <v>2773</v>
      </c>
      <c r="Z98" s="135" t="s">
        <v>2774</v>
      </c>
      <c r="AA98" s="161"/>
      <c r="AB98" s="161"/>
      <c r="AC98" s="184" t="s">
        <v>2390</v>
      </c>
      <c r="AD98" s="185">
        <v>4.6730962479889955E-6</v>
      </c>
      <c r="AE98" s="186">
        <v>101526414</v>
      </c>
      <c r="AF98" s="184">
        <v>278.18815000000001</v>
      </c>
      <c r="AG98" s="184"/>
      <c r="AH98" s="184" t="s">
        <v>2760</v>
      </c>
      <c r="AI98" s="184">
        <v>2</v>
      </c>
      <c r="AJ98" s="200">
        <v>40865</v>
      </c>
      <c r="AK98" s="184"/>
      <c r="AL98" s="184" t="s">
        <v>2580</v>
      </c>
      <c r="AM98" s="184"/>
      <c r="AN98" s="184" t="s">
        <v>2581</v>
      </c>
      <c r="AO98" s="209">
        <f t="shared" si="6"/>
        <v>1.2999999999999999E-3</v>
      </c>
    </row>
    <row r="99" spans="1:41" s="187" customFormat="1" ht="27.95" customHeight="1">
      <c r="A99" s="161" t="s">
        <v>1440</v>
      </c>
      <c r="B99" s="161" t="s">
        <v>1619</v>
      </c>
      <c r="C99" s="161" t="s">
        <v>1442</v>
      </c>
      <c r="D99" s="161" t="s">
        <v>1620</v>
      </c>
      <c r="E99" s="161" t="s">
        <v>1444</v>
      </c>
      <c r="F99" s="161" t="s">
        <v>1621</v>
      </c>
      <c r="G99" s="161">
        <v>8479311</v>
      </c>
      <c r="H99" s="161" t="s">
        <v>1622</v>
      </c>
      <c r="I99" s="161" t="s">
        <v>1486</v>
      </c>
      <c r="J99" s="161" t="s">
        <v>41</v>
      </c>
      <c r="K99" s="161" t="s">
        <v>1623</v>
      </c>
      <c r="L99" s="161" t="s">
        <v>50</v>
      </c>
      <c r="M99" s="161" t="s">
        <v>32</v>
      </c>
      <c r="N99" s="161">
        <v>2008</v>
      </c>
      <c r="O99" s="161" t="s">
        <v>1624</v>
      </c>
      <c r="P99" s="161" t="s">
        <v>1496</v>
      </c>
      <c r="Q99" s="161">
        <v>269.78787980000004</v>
      </c>
      <c r="R99" s="161" t="s">
        <v>1625</v>
      </c>
      <c r="S99" s="180" t="s">
        <v>41</v>
      </c>
      <c r="T99" s="161"/>
      <c r="U99" s="161">
        <v>260</v>
      </c>
      <c r="V99" s="161" t="s">
        <v>35</v>
      </c>
      <c r="W99" s="161" t="s">
        <v>36</v>
      </c>
      <c r="X99" s="135" t="s">
        <v>2772</v>
      </c>
      <c r="Y99" s="135" t="s">
        <v>2773</v>
      </c>
      <c r="Z99" s="135" t="s">
        <v>2774</v>
      </c>
      <c r="AA99" s="161"/>
      <c r="AB99" s="161"/>
      <c r="AC99" s="184" t="s">
        <v>2390</v>
      </c>
      <c r="AD99" s="185">
        <v>4.7809369306348954E-6</v>
      </c>
      <c r="AE99" s="186">
        <v>101529914</v>
      </c>
      <c r="AF99" s="184">
        <v>278.18815000000001</v>
      </c>
      <c r="AG99" s="184"/>
      <c r="AH99" s="184" t="s">
        <v>2760</v>
      </c>
      <c r="AI99" s="184">
        <v>2</v>
      </c>
      <c r="AJ99" s="200">
        <v>40865</v>
      </c>
      <c r="AK99" s="184"/>
      <c r="AL99" s="184" t="s">
        <v>2580</v>
      </c>
      <c r="AM99" s="184"/>
      <c r="AN99" s="184" t="s">
        <v>2581</v>
      </c>
      <c r="AO99" s="209">
        <f t="shared" si="6"/>
        <v>1.33E-3</v>
      </c>
    </row>
    <row r="100" spans="1:41" s="187" customFormat="1" ht="27.95" customHeight="1">
      <c r="A100" s="161" t="s">
        <v>1440</v>
      </c>
      <c r="B100" s="161" t="s">
        <v>1619</v>
      </c>
      <c r="C100" s="161" t="s">
        <v>1442</v>
      </c>
      <c r="D100" s="161" t="s">
        <v>1620</v>
      </c>
      <c r="E100" s="161" t="s">
        <v>1444</v>
      </c>
      <c r="F100" s="161" t="s">
        <v>1621</v>
      </c>
      <c r="G100" s="161">
        <v>8479311</v>
      </c>
      <c r="H100" s="161" t="s">
        <v>1622</v>
      </c>
      <c r="I100" s="161" t="s">
        <v>1486</v>
      </c>
      <c r="J100" s="161" t="s">
        <v>41</v>
      </c>
      <c r="K100" s="161" t="s">
        <v>1623</v>
      </c>
      <c r="L100" s="161" t="s">
        <v>50</v>
      </c>
      <c r="M100" s="161" t="s">
        <v>32</v>
      </c>
      <c r="N100" s="161">
        <v>2008</v>
      </c>
      <c r="O100" s="161" t="s">
        <v>1624</v>
      </c>
      <c r="P100" s="161" t="s">
        <v>1496</v>
      </c>
      <c r="Q100" s="161">
        <v>269.78787980000004</v>
      </c>
      <c r="R100" s="161" t="s">
        <v>1625</v>
      </c>
      <c r="S100" s="180" t="s">
        <v>41</v>
      </c>
      <c r="T100" s="161"/>
      <c r="U100" s="161">
        <v>260</v>
      </c>
      <c r="V100" s="161" t="s">
        <v>35</v>
      </c>
      <c r="W100" s="161" t="s">
        <v>36</v>
      </c>
      <c r="X100" s="135" t="s">
        <v>2772</v>
      </c>
      <c r="Y100" s="135" t="s">
        <v>2773</v>
      </c>
      <c r="Z100" s="135" t="s">
        <v>2774</v>
      </c>
      <c r="AA100" s="161"/>
      <c r="AB100" s="161"/>
      <c r="AC100" s="184" t="s">
        <v>2390</v>
      </c>
      <c r="AD100" s="185">
        <v>5.0325651901419958E-6</v>
      </c>
      <c r="AE100" s="186">
        <v>101532114</v>
      </c>
      <c r="AF100" s="184">
        <v>278.18815000000001</v>
      </c>
      <c r="AG100" s="184"/>
      <c r="AH100" s="184" t="s">
        <v>2760</v>
      </c>
      <c r="AI100" s="184">
        <v>2</v>
      </c>
      <c r="AJ100" s="200">
        <v>40865</v>
      </c>
      <c r="AK100" s="184"/>
      <c r="AL100" s="184" t="s">
        <v>2580</v>
      </c>
      <c r="AM100" s="184"/>
      <c r="AN100" s="184" t="s">
        <v>2581</v>
      </c>
      <c r="AO100" s="209">
        <f t="shared" si="6"/>
        <v>1.4E-3</v>
      </c>
    </row>
    <row r="101" spans="1:41" s="187" customFormat="1" ht="27.95" customHeight="1">
      <c r="A101" s="161" t="s">
        <v>1440</v>
      </c>
      <c r="B101" s="161" t="s">
        <v>1619</v>
      </c>
      <c r="C101" s="161" t="s">
        <v>1442</v>
      </c>
      <c r="D101" s="161" t="s">
        <v>1620</v>
      </c>
      <c r="E101" s="161" t="s">
        <v>1444</v>
      </c>
      <c r="F101" s="161" t="s">
        <v>1621</v>
      </c>
      <c r="G101" s="161">
        <v>8479311</v>
      </c>
      <c r="H101" s="161" t="s">
        <v>1622</v>
      </c>
      <c r="I101" s="161" t="s">
        <v>1486</v>
      </c>
      <c r="J101" s="161" t="s">
        <v>41</v>
      </c>
      <c r="K101" s="161" t="s">
        <v>1623</v>
      </c>
      <c r="L101" s="161" t="s">
        <v>50</v>
      </c>
      <c r="M101" s="161" t="s">
        <v>32</v>
      </c>
      <c r="N101" s="161">
        <v>2008</v>
      </c>
      <c r="O101" s="161" t="s">
        <v>1624</v>
      </c>
      <c r="P101" s="161" t="s">
        <v>1496</v>
      </c>
      <c r="Q101" s="161">
        <v>269.78787980000004</v>
      </c>
      <c r="R101" s="161" t="s">
        <v>1625</v>
      </c>
      <c r="S101" s="180" t="s">
        <v>41</v>
      </c>
      <c r="T101" s="161"/>
      <c r="U101" s="161">
        <v>260</v>
      </c>
      <c r="V101" s="161" t="s">
        <v>35</v>
      </c>
      <c r="W101" s="161" t="s">
        <v>36</v>
      </c>
      <c r="X101" s="135" t="s">
        <v>2772</v>
      </c>
      <c r="Y101" s="135" t="s">
        <v>2773</v>
      </c>
      <c r="Z101" s="135" t="s">
        <v>2774</v>
      </c>
      <c r="AA101" s="161"/>
      <c r="AB101" s="161"/>
      <c r="AC101" s="184" t="s">
        <v>2390</v>
      </c>
      <c r="AD101" s="185">
        <v>1.7937500213434683E-5</v>
      </c>
      <c r="AE101" s="186">
        <v>101527714</v>
      </c>
      <c r="AF101" s="184">
        <v>278.18815000000001</v>
      </c>
      <c r="AG101" s="184"/>
      <c r="AH101" s="184" t="s">
        <v>2760</v>
      </c>
      <c r="AI101" s="184">
        <v>2</v>
      </c>
      <c r="AJ101" s="200">
        <v>40865</v>
      </c>
      <c r="AK101" s="184"/>
      <c r="AL101" s="184" t="s">
        <v>2580</v>
      </c>
      <c r="AM101" s="184"/>
      <c r="AN101" s="184" t="s">
        <v>2581</v>
      </c>
      <c r="AO101" s="209">
        <f t="shared" si="6"/>
        <v>4.9899999999999996E-3</v>
      </c>
    </row>
    <row r="102" spans="1:41" s="187" customFormat="1" ht="27.95" customHeight="1">
      <c r="A102" s="161" t="s">
        <v>1440</v>
      </c>
      <c r="B102" s="161" t="s">
        <v>1619</v>
      </c>
      <c r="C102" s="161" t="s">
        <v>1442</v>
      </c>
      <c r="D102" s="161" t="s">
        <v>1620</v>
      </c>
      <c r="E102" s="161" t="s">
        <v>1444</v>
      </c>
      <c r="F102" s="161" t="s">
        <v>1621</v>
      </c>
      <c r="G102" s="161">
        <v>8479311</v>
      </c>
      <c r="H102" s="161" t="s">
        <v>1622</v>
      </c>
      <c r="I102" s="161" t="s">
        <v>1486</v>
      </c>
      <c r="J102" s="161" t="s">
        <v>41</v>
      </c>
      <c r="K102" s="161" t="s">
        <v>1623</v>
      </c>
      <c r="L102" s="161" t="s">
        <v>50</v>
      </c>
      <c r="M102" s="161" t="s">
        <v>32</v>
      </c>
      <c r="N102" s="161">
        <v>2008</v>
      </c>
      <c r="O102" s="161" t="s">
        <v>1624</v>
      </c>
      <c r="P102" s="161" t="s">
        <v>1496</v>
      </c>
      <c r="Q102" s="161">
        <v>269.78787980000004</v>
      </c>
      <c r="R102" s="161" t="s">
        <v>1625</v>
      </c>
      <c r="S102" s="180" t="s">
        <v>41</v>
      </c>
      <c r="T102" s="161"/>
      <c r="U102" s="161">
        <v>260</v>
      </c>
      <c r="V102" s="161" t="s">
        <v>35</v>
      </c>
      <c r="W102" s="161" t="s">
        <v>36</v>
      </c>
      <c r="X102" s="135" t="s">
        <v>2772</v>
      </c>
      <c r="Y102" s="135" t="s">
        <v>2773</v>
      </c>
      <c r="Z102" s="135" t="s">
        <v>2774</v>
      </c>
      <c r="AA102" s="161"/>
      <c r="AB102" s="161"/>
      <c r="AC102" s="184" t="s">
        <v>2390</v>
      </c>
      <c r="AD102" s="185">
        <v>1.8692384991955982E-5</v>
      </c>
      <c r="AE102" s="186">
        <v>101530514</v>
      </c>
      <c r="AF102" s="184">
        <v>278.18815000000001</v>
      </c>
      <c r="AG102" s="184"/>
      <c r="AH102" s="184" t="s">
        <v>2760</v>
      </c>
      <c r="AI102" s="184">
        <v>2</v>
      </c>
      <c r="AJ102" s="200">
        <v>40865</v>
      </c>
      <c r="AK102" s="184"/>
      <c r="AL102" s="184" t="s">
        <v>2580</v>
      </c>
      <c r="AM102" s="184"/>
      <c r="AN102" s="184" t="s">
        <v>2581</v>
      </c>
      <c r="AO102" s="209">
        <f t="shared" si="6"/>
        <v>5.1999999999999998E-3</v>
      </c>
    </row>
    <row r="103" spans="1:41" s="187" customFormat="1" ht="27.95" customHeight="1">
      <c r="A103" s="161" t="s">
        <v>1440</v>
      </c>
      <c r="B103" s="161" t="s">
        <v>1619</v>
      </c>
      <c r="C103" s="161" t="s">
        <v>1442</v>
      </c>
      <c r="D103" s="161" t="s">
        <v>1620</v>
      </c>
      <c r="E103" s="161" t="s">
        <v>1444</v>
      </c>
      <c r="F103" s="161" t="s">
        <v>1621</v>
      </c>
      <c r="G103" s="161">
        <v>8479311</v>
      </c>
      <c r="H103" s="161" t="s">
        <v>1622</v>
      </c>
      <c r="I103" s="161" t="s">
        <v>1486</v>
      </c>
      <c r="J103" s="161" t="s">
        <v>41</v>
      </c>
      <c r="K103" s="161" t="s">
        <v>1623</v>
      </c>
      <c r="L103" s="161" t="s">
        <v>50</v>
      </c>
      <c r="M103" s="161" t="s">
        <v>32</v>
      </c>
      <c r="N103" s="161">
        <v>2008</v>
      </c>
      <c r="O103" s="161" t="s">
        <v>1624</v>
      </c>
      <c r="P103" s="161" t="s">
        <v>1496</v>
      </c>
      <c r="Q103" s="161">
        <v>269.78787980000004</v>
      </c>
      <c r="R103" s="161" t="s">
        <v>1625</v>
      </c>
      <c r="S103" s="180" t="s">
        <v>41</v>
      </c>
      <c r="T103" s="161"/>
      <c r="U103" s="161">
        <v>260</v>
      </c>
      <c r="V103" s="161" t="s">
        <v>35</v>
      </c>
      <c r="W103" s="161" t="s">
        <v>36</v>
      </c>
      <c r="X103" s="135" t="s">
        <v>2772</v>
      </c>
      <c r="Y103" s="135" t="s">
        <v>2773</v>
      </c>
      <c r="Z103" s="135" t="s">
        <v>2774</v>
      </c>
      <c r="AA103" s="161"/>
      <c r="AB103" s="161"/>
      <c r="AC103" s="184" t="s">
        <v>2390</v>
      </c>
      <c r="AD103" s="185">
        <v>3.5946894215299969E-5</v>
      </c>
      <c r="AE103" s="186">
        <v>101530014</v>
      </c>
      <c r="AF103" s="184">
        <v>278.18815000000001</v>
      </c>
      <c r="AG103" s="184"/>
      <c r="AH103" s="184" t="s">
        <v>2760</v>
      </c>
      <c r="AI103" s="184">
        <v>2</v>
      </c>
      <c r="AJ103" s="200">
        <v>40865</v>
      </c>
      <c r="AK103" s="184"/>
      <c r="AL103" s="184" t="s">
        <v>2580</v>
      </c>
      <c r="AM103" s="184"/>
      <c r="AN103" s="184" t="s">
        <v>2581</v>
      </c>
      <c r="AO103" s="209">
        <f t="shared" si="6"/>
        <v>0.01</v>
      </c>
    </row>
    <row r="104" spans="1:41" s="187" customFormat="1" ht="27.95" customHeight="1">
      <c r="A104" s="161" t="s">
        <v>1440</v>
      </c>
      <c r="B104" s="161" t="s">
        <v>1619</v>
      </c>
      <c r="C104" s="161" t="s">
        <v>1442</v>
      </c>
      <c r="D104" s="161" t="s">
        <v>1620</v>
      </c>
      <c r="E104" s="161" t="s">
        <v>1444</v>
      </c>
      <c r="F104" s="161" t="s">
        <v>1621</v>
      </c>
      <c r="G104" s="161">
        <v>8479311</v>
      </c>
      <c r="H104" s="161" t="s">
        <v>1622</v>
      </c>
      <c r="I104" s="161" t="s">
        <v>1486</v>
      </c>
      <c r="J104" s="161" t="s">
        <v>41</v>
      </c>
      <c r="K104" s="161" t="s">
        <v>1623</v>
      </c>
      <c r="L104" s="161" t="s">
        <v>50</v>
      </c>
      <c r="M104" s="161" t="s">
        <v>32</v>
      </c>
      <c r="N104" s="161">
        <v>2008</v>
      </c>
      <c r="O104" s="161" t="s">
        <v>1624</v>
      </c>
      <c r="P104" s="161" t="s">
        <v>1496</v>
      </c>
      <c r="Q104" s="161">
        <v>269.78787980000004</v>
      </c>
      <c r="R104" s="161" t="s">
        <v>1625</v>
      </c>
      <c r="S104" s="180" t="s">
        <v>41</v>
      </c>
      <c r="T104" s="161"/>
      <c r="U104" s="161">
        <v>260</v>
      </c>
      <c r="V104" s="161" t="s">
        <v>35</v>
      </c>
      <c r="W104" s="161" t="s">
        <v>36</v>
      </c>
      <c r="X104" s="135" t="s">
        <v>2772</v>
      </c>
      <c r="Y104" s="135" t="s">
        <v>2773</v>
      </c>
      <c r="Z104" s="135" t="s">
        <v>2774</v>
      </c>
      <c r="AA104" s="161"/>
      <c r="AB104" s="161"/>
      <c r="AC104" s="184" t="s">
        <v>2390</v>
      </c>
      <c r="AD104" s="185">
        <v>4.241733517405396E-4</v>
      </c>
      <c r="AE104" s="186">
        <v>101525414</v>
      </c>
      <c r="AF104" s="184">
        <v>278.18815000000001</v>
      </c>
      <c r="AG104" s="184"/>
      <c r="AH104" s="184" t="s">
        <v>2760</v>
      </c>
      <c r="AI104" s="184">
        <v>2</v>
      </c>
      <c r="AJ104" s="200">
        <v>40865</v>
      </c>
      <c r="AK104" s="184"/>
      <c r="AL104" s="184" t="s">
        <v>2580</v>
      </c>
      <c r="AM104" s="184"/>
      <c r="AN104" s="184" t="s">
        <v>2581</v>
      </c>
      <c r="AO104" s="209">
        <f t="shared" si="6"/>
        <v>0.11799999999999999</v>
      </c>
    </row>
    <row r="105" spans="1:41" s="187" customFormat="1" ht="27.95" customHeight="1">
      <c r="A105" s="161" t="s">
        <v>1440</v>
      </c>
      <c r="B105" s="161" t="s">
        <v>1619</v>
      </c>
      <c r="C105" s="161" t="s">
        <v>1442</v>
      </c>
      <c r="D105" s="161" t="s">
        <v>1620</v>
      </c>
      <c r="E105" s="161" t="s">
        <v>1444</v>
      </c>
      <c r="F105" s="161" t="s">
        <v>1621</v>
      </c>
      <c r="G105" s="161">
        <v>8479311</v>
      </c>
      <c r="H105" s="161" t="s">
        <v>1622</v>
      </c>
      <c r="I105" s="161" t="s">
        <v>1486</v>
      </c>
      <c r="J105" s="161" t="s">
        <v>41</v>
      </c>
      <c r="K105" s="161" t="s">
        <v>1623</v>
      </c>
      <c r="L105" s="161" t="s">
        <v>50</v>
      </c>
      <c r="M105" s="161" t="s">
        <v>32</v>
      </c>
      <c r="N105" s="161">
        <v>2008</v>
      </c>
      <c r="O105" s="161" t="s">
        <v>1624</v>
      </c>
      <c r="P105" s="161" t="s">
        <v>1496</v>
      </c>
      <c r="Q105" s="161">
        <v>269.78787980000004</v>
      </c>
      <c r="R105" s="161" t="s">
        <v>1625</v>
      </c>
      <c r="S105" s="180" t="s">
        <v>41</v>
      </c>
      <c r="T105" s="161"/>
      <c r="U105" s="161">
        <v>260</v>
      </c>
      <c r="V105" s="161" t="s">
        <v>35</v>
      </c>
      <c r="W105" s="161" t="s">
        <v>36</v>
      </c>
      <c r="X105" s="135" t="s">
        <v>2772</v>
      </c>
      <c r="Y105" s="135" t="s">
        <v>2773</v>
      </c>
      <c r="Z105" s="135" t="s">
        <v>2774</v>
      </c>
      <c r="AA105" s="161"/>
      <c r="AB105" s="161"/>
      <c r="AC105" s="184" t="s">
        <v>2390</v>
      </c>
      <c r="AD105" s="185">
        <v>6.2978958665205545E-4</v>
      </c>
      <c r="AE105" s="186">
        <v>101530914</v>
      </c>
      <c r="AF105" s="184">
        <v>278.18815000000001</v>
      </c>
      <c r="AG105" s="184"/>
      <c r="AH105" s="184" t="s">
        <v>2760</v>
      </c>
      <c r="AI105" s="184">
        <v>2</v>
      </c>
      <c r="AJ105" s="200">
        <v>40865</v>
      </c>
      <c r="AK105" s="184"/>
      <c r="AL105" s="184" t="s">
        <v>2580</v>
      </c>
      <c r="AM105" s="184"/>
      <c r="AN105" s="184" t="s">
        <v>2581</v>
      </c>
      <c r="AO105" s="209">
        <f t="shared" si="6"/>
        <v>0.17519999999999999</v>
      </c>
    </row>
    <row r="106" spans="1:41" s="187" customFormat="1" ht="27.95" customHeight="1">
      <c r="A106" s="161" t="s">
        <v>1440</v>
      </c>
      <c r="B106" s="161" t="s">
        <v>1619</v>
      </c>
      <c r="C106" s="161" t="s">
        <v>1442</v>
      </c>
      <c r="D106" s="161" t="s">
        <v>1620</v>
      </c>
      <c r="E106" s="161" t="s">
        <v>1444</v>
      </c>
      <c r="F106" s="161" t="s">
        <v>1621</v>
      </c>
      <c r="G106" s="161">
        <v>8479311</v>
      </c>
      <c r="H106" s="161" t="s">
        <v>1622</v>
      </c>
      <c r="I106" s="161" t="s">
        <v>1486</v>
      </c>
      <c r="J106" s="161" t="s">
        <v>41</v>
      </c>
      <c r="K106" s="161" t="s">
        <v>1623</v>
      </c>
      <c r="L106" s="161" t="s">
        <v>50</v>
      </c>
      <c r="M106" s="161" t="s">
        <v>32</v>
      </c>
      <c r="N106" s="161">
        <v>2008</v>
      </c>
      <c r="O106" s="161" t="s">
        <v>1624</v>
      </c>
      <c r="P106" s="161" t="s">
        <v>1496</v>
      </c>
      <c r="Q106" s="161">
        <v>269.78787980000004</v>
      </c>
      <c r="R106" s="161" t="s">
        <v>1625</v>
      </c>
      <c r="S106" s="180" t="s">
        <v>41</v>
      </c>
      <c r="T106" s="161"/>
      <c r="U106" s="161">
        <v>260</v>
      </c>
      <c r="V106" s="161" t="s">
        <v>35</v>
      </c>
      <c r="W106" s="161" t="s">
        <v>36</v>
      </c>
      <c r="X106" s="135" t="s">
        <v>2772</v>
      </c>
      <c r="Y106" s="135" t="s">
        <v>2773</v>
      </c>
      <c r="Z106" s="135" t="s">
        <v>2774</v>
      </c>
      <c r="AA106" s="161"/>
      <c r="AB106" s="161"/>
      <c r="AC106" s="184" t="s">
        <v>2390</v>
      </c>
      <c r="AD106" s="185">
        <v>8.8069890827484917E-4</v>
      </c>
      <c r="AE106" s="186">
        <v>101524914</v>
      </c>
      <c r="AF106" s="184">
        <v>278.18815000000001</v>
      </c>
      <c r="AG106" s="184"/>
      <c r="AH106" s="184" t="s">
        <v>2760</v>
      </c>
      <c r="AI106" s="184">
        <v>2</v>
      </c>
      <c r="AJ106" s="200">
        <v>40865</v>
      </c>
      <c r="AK106" s="184"/>
      <c r="AL106" s="184" t="s">
        <v>2580</v>
      </c>
      <c r="AM106" s="184"/>
      <c r="AN106" s="184" t="s">
        <v>2581</v>
      </c>
      <c r="AO106" s="209">
        <f t="shared" si="6"/>
        <v>0.245</v>
      </c>
    </row>
    <row r="107" spans="1:41" s="187" customFormat="1" ht="27.95" customHeight="1">
      <c r="A107" s="161" t="s">
        <v>1440</v>
      </c>
      <c r="B107" s="161" t="s">
        <v>1619</v>
      </c>
      <c r="C107" s="161" t="s">
        <v>1442</v>
      </c>
      <c r="D107" s="161" t="s">
        <v>1620</v>
      </c>
      <c r="E107" s="161" t="s">
        <v>1444</v>
      </c>
      <c r="F107" s="161" t="s">
        <v>1621</v>
      </c>
      <c r="G107" s="161">
        <v>8479311</v>
      </c>
      <c r="H107" s="161" t="s">
        <v>1622</v>
      </c>
      <c r="I107" s="161" t="s">
        <v>1486</v>
      </c>
      <c r="J107" s="161" t="s">
        <v>41</v>
      </c>
      <c r="K107" s="161" t="s">
        <v>1623</v>
      </c>
      <c r="L107" s="161" t="s">
        <v>50</v>
      </c>
      <c r="M107" s="161" t="s">
        <v>32</v>
      </c>
      <c r="N107" s="161">
        <v>2008</v>
      </c>
      <c r="O107" s="161" t="s">
        <v>1624</v>
      </c>
      <c r="P107" s="161" t="s">
        <v>1496</v>
      </c>
      <c r="Q107" s="161">
        <v>269.78787980000004</v>
      </c>
      <c r="R107" s="161" t="s">
        <v>1625</v>
      </c>
      <c r="S107" s="180" t="s">
        <v>41</v>
      </c>
      <c r="T107" s="161"/>
      <c r="U107" s="161">
        <v>260</v>
      </c>
      <c r="V107" s="161" t="s">
        <v>35</v>
      </c>
      <c r="W107" s="161" t="s">
        <v>36</v>
      </c>
      <c r="X107" s="135" t="s">
        <v>2772</v>
      </c>
      <c r="Y107" s="135" t="s">
        <v>2773</v>
      </c>
      <c r="Z107" s="135" t="s">
        <v>2774</v>
      </c>
      <c r="AA107" s="161"/>
      <c r="AB107" s="161"/>
      <c r="AC107" s="184" t="s">
        <v>2390</v>
      </c>
      <c r="AD107" s="185">
        <v>2.9224824997038873E-3</v>
      </c>
      <c r="AE107" s="186">
        <v>101531614</v>
      </c>
      <c r="AF107" s="184">
        <v>278.18815000000001</v>
      </c>
      <c r="AG107" s="184"/>
      <c r="AH107" s="184" t="s">
        <v>2760</v>
      </c>
      <c r="AI107" s="184">
        <v>2</v>
      </c>
      <c r="AJ107" s="200">
        <v>40865</v>
      </c>
      <c r="AK107" s="184"/>
      <c r="AL107" s="184" t="s">
        <v>2580</v>
      </c>
      <c r="AM107" s="184"/>
      <c r="AN107" s="184" t="s">
        <v>2581</v>
      </c>
      <c r="AO107" s="209">
        <f t="shared" si="6"/>
        <v>0.81299999999999994</v>
      </c>
    </row>
    <row r="108" spans="1:41" s="187" customFormat="1" ht="27.95" customHeight="1">
      <c r="A108" s="161" t="s">
        <v>1440</v>
      </c>
      <c r="B108" s="161" t="s">
        <v>1619</v>
      </c>
      <c r="C108" s="161" t="s">
        <v>1442</v>
      </c>
      <c r="D108" s="161" t="s">
        <v>1620</v>
      </c>
      <c r="E108" s="161" t="s">
        <v>1444</v>
      </c>
      <c r="F108" s="161" t="s">
        <v>1621</v>
      </c>
      <c r="G108" s="161">
        <v>8479311</v>
      </c>
      <c r="H108" s="161" t="s">
        <v>1622</v>
      </c>
      <c r="I108" s="161" t="s">
        <v>1486</v>
      </c>
      <c r="J108" s="161" t="s">
        <v>41</v>
      </c>
      <c r="K108" s="161" t="s">
        <v>1623</v>
      </c>
      <c r="L108" s="161" t="s">
        <v>50</v>
      </c>
      <c r="M108" s="161" t="s">
        <v>32</v>
      </c>
      <c r="N108" s="161">
        <v>2008</v>
      </c>
      <c r="O108" s="161" t="s">
        <v>1624</v>
      </c>
      <c r="P108" s="161" t="s">
        <v>1496</v>
      </c>
      <c r="Q108" s="161">
        <v>269.78787980000004</v>
      </c>
      <c r="R108" s="161" t="s">
        <v>1625</v>
      </c>
      <c r="S108" s="180" t="s">
        <v>41</v>
      </c>
      <c r="T108" s="161"/>
      <c r="U108" s="161">
        <v>260</v>
      </c>
      <c r="V108" s="161" t="s">
        <v>35</v>
      </c>
      <c r="W108" s="161" t="s">
        <v>36</v>
      </c>
      <c r="X108" s="135" t="s">
        <v>2772</v>
      </c>
      <c r="Y108" s="135" t="s">
        <v>2773</v>
      </c>
      <c r="Z108" s="135" t="s">
        <v>2774</v>
      </c>
      <c r="AA108" s="161"/>
      <c r="AB108" s="161"/>
      <c r="AC108" s="184" t="s">
        <v>2390</v>
      </c>
      <c r="AD108" s="185">
        <v>5.7874499686632955E-3</v>
      </c>
      <c r="AE108" s="186">
        <v>101527314</v>
      </c>
      <c r="AF108" s="184">
        <v>278.18815000000001</v>
      </c>
      <c r="AG108" s="184"/>
      <c r="AH108" s="184" t="s">
        <v>2760</v>
      </c>
      <c r="AI108" s="184">
        <v>2</v>
      </c>
      <c r="AJ108" s="200">
        <v>40865</v>
      </c>
      <c r="AK108" s="184"/>
      <c r="AL108" s="184" t="s">
        <v>2580</v>
      </c>
      <c r="AM108" s="184"/>
      <c r="AN108" s="184" t="s">
        <v>2581</v>
      </c>
      <c r="AO108" s="209">
        <f t="shared" si="6"/>
        <v>1.61</v>
      </c>
    </row>
    <row r="109" spans="1:41" s="187" customFormat="1" ht="27.95" customHeight="1">
      <c r="A109" s="161" t="s">
        <v>1440</v>
      </c>
      <c r="B109" s="161" t="s">
        <v>1619</v>
      </c>
      <c r="C109" s="161" t="s">
        <v>1442</v>
      </c>
      <c r="D109" s="161" t="s">
        <v>1620</v>
      </c>
      <c r="E109" s="161" t="s">
        <v>1444</v>
      </c>
      <c r="F109" s="161" t="s">
        <v>1621</v>
      </c>
      <c r="G109" s="161">
        <v>8479311</v>
      </c>
      <c r="H109" s="161" t="s">
        <v>1622</v>
      </c>
      <c r="I109" s="161" t="s">
        <v>1486</v>
      </c>
      <c r="J109" s="161" t="s">
        <v>41</v>
      </c>
      <c r="K109" s="161" t="s">
        <v>1623</v>
      </c>
      <c r="L109" s="161" t="s">
        <v>50</v>
      </c>
      <c r="M109" s="161" t="s">
        <v>32</v>
      </c>
      <c r="N109" s="161">
        <v>2008</v>
      </c>
      <c r="O109" s="161" t="s">
        <v>1624</v>
      </c>
      <c r="P109" s="161" t="s">
        <v>1496</v>
      </c>
      <c r="Q109" s="161">
        <v>269.78787980000004</v>
      </c>
      <c r="R109" s="161" t="s">
        <v>1625</v>
      </c>
      <c r="S109" s="180" t="s">
        <v>41</v>
      </c>
      <c r="T109" s="161"/>
      <c r="U109" s="161">
        <v>260</v>
      </c>
      <c r="V109" s="161" t="s">
        <v>35</v>
      </c>
      <c r="W109" s="161" t="s">
        <v>36</v>
      </c>
      <c r="X109" s="135" t="s">
        <v>2772</v>
      </c>
      <c r="Y109" s="135" t="s">
        <v>2773</v>
      </c>
      <c r="Z109" s="135" t="s">
        <v>2774</v>
      </c>
      <c r="AA109" s="161"/>
      <c r="AB109" s="161"/>
      <c r="AC109" s="184" t="s">
        <v>2390</v>
      </c>
      <c r="AD109" s="185">
        <v>0.15888527243162587</v>
      </c>
      <c r="AE109" s="186">
        <v>101531514</v>
      </c>
      <c r="AF109" s="184">
        <v>278.18815000000001</v>
      </c>
      <c r="AG109" s="184"/>
      <c r="AH109" s="184" t="s">
        <v>2760</v>
      </c>
      <c r="AI109" s="184">
        <v>2</v>
      </c>
      <c r="AJ109" s="200">
        <v>40865</v>
      </c>
      <c r="AK109" s="184"/>
      <c r="AL109" s="184" t="s">
        <v>2580</v>
      </c>
      <c r="AM109" s="184"/>
      <c r="AN109" s="184" t="s">
        <v>2581</v>
      </c>
      <c r="AO109" s="209">
        <f t="shared" si="6"/>
        <v>44.2</v>
      </c>
    </row>
    <row r="110" spans="1:41" s="187" customFormat="1" ht="27.95" customHeight="1">
      <c r="A110" s="161" t="s">
        <v>1440</v>
      </c>
      <c r="B110" s="161" t="s">
        <v>1619</v>
      </c>
      <c r="C110" s="161" t="s">
        <v>1442</v>
      </c>
      <c r="D110" s="161" t="s">
        <v>1620</v>
      </c>
      <c r="E110" s="161" t="s">
        <v>1444</v>
      </c>
      <c r="F110" s="161" t="s">
        <v>1621</v>
      </c>
      <c r="G110" s="161">
        <v>8479311</v>
      </c>
      <c r="H110" s="161" t="s">
        <v>1622</v>
      </c>
      <c r="I110" s="161" t="s">
        <v>1486</v>
      </c>
      <c r="J110" s="161" t="s">
        <v>41</v>
      </c>
      <c r="K110" s="161" t="s">
        <v>1623</v>
      </c>
      <c r="L110" s="161" t="s">
        <v>50</v>
      </c>
      <c r="M110" s="161" t="s">
        <v>32</v>
      </c>
      <c r="N110" s="161">
        <v>2008</v>
      </c>
      <c r="O110" s="161" t="s">
        <v>1624</v>
      </c>
      <c r="P110" s="161" t="s">
        <v>1496</v>
      </c>
      <c r="Q110" s="161">
        <v>269.78787980000004</v>
      </c>
      <c r="R110" s="161" t="s">
        <v>1625</v>
      </c>
      <c r="S110" s="180" t="s">
        <v>41</v>
      </c>
      <c r="T110" s="161"/>
      <c r="U110" s="161">
        <v>260</v>
      </c>
      <c r="V110" s="161" t="s">
        <v>35</v>
      </c>
      <c r="W110" s="161" t="s">
        <v>36</v>
      </c>
      <c r="X110" s="135" t="s">
        <v>2772</v>
      </c>
      <c r="Y110" s="135" t="s">
        <v>2773</v>
      </c>
      <c r="Z110" s="135" t="s">
        <v>2774</v>
      </c>
      <c r="AA110" s="161"/>
      <c r="AB110" s="161"/>
      <c r="AC110" s="184" t="s">
        <v>2390</v>
      </c>
      <c r="AD110" s="185">
        <v>0.16140155502669684</v>
      </c>
      <c r="AE110" s="186">
        <v>101531114</v>
      </c>
      <c r="AF110" s="184">
        <v>278.18815000000001</v>
      </c>
      <c r="AG110" s="184"/>
      <c r="AH110" s="184" t="s">
        <v>2760</v>
      </c>
      <c r="AI110" s="184">
        <v>2</v>
      </c>
      <c r="AJ110" s="200">
        <v>40865</v>
      </c>
      <c r="AK110" s="184"/>
      <c r="AL110" s="184" t="s">
        <v>2580</v>
      </c>
      <c r="AM110" s="184"/>
      <c r="AN110" s="184" t="s">
        <v>2581</v>
      </c>
      <c r="AO110" s="209">
        <f t="shared" si="6"/>
        <v>44.9</v>
      </c>
    </row>
    <row r="111" spans="1:41" s="187" customFormat="1" ht="27.95" customHeight="1">
      <c r="A111" s="161" t="s">
        <v>1440</v>
      </c>
      <c r="B111" s="161" t="s">
        <v>1619</v>
      </c>
      <c r="C111" s="161" t="s">
        <v>1442</v>
      </c>
      <c r="D111" s="161" t="s">
        <v>1620</v>
      </c>
      <c r="E111" s="161" t="s">
        <v>1444</v>
      </c>
      <c r="F111" s="161" t="s">
        <v>1621</v>
      </c>
      <c r="G111" s="161">
        <v>8479311</v>
      </c>
      <c r="H111" s="161" t="s">
        <v>1622</v>
      </c>
      <c r="I111" s="161" t="s">
        <v>1486</v>
      </c>
      <c r="J111" s="161" t="s">
        <v>41</v>
      </c>
      <c r="K111" s="161" t="s">
        <v>1623</v>
      </c>
      <c r="L111" s="161" t="s">
        <v>50</v>
      </c>
      <c r="M111" s="161" t="s">
        <v>32</v>
      </c>
      <c r="N111" s="161">
        <v>2008</v>
      </c>
      <c r="O111" s="161" t="s">
        <v>1624</v>
      </c>
      <c r="P111" s="161" t="s">
        <v>1496</v>
      </c>
      <c r="Q111" s="161">
        <v>269.78787980000004</v>
      </c>
      <c r="R111" s="161" t="s">
        <v>1625</v>
      </c>
      <c r="S111" s="180" t="s">
        <v>41</v>
      </c>
      <c r="T111" s="161"/>
      <c r="U111" s="161">
        <v>260</v>
      </c>
      <c r="V111" s="161" t="s">
        <v>35</v>
      </c>
      <c r="W111" s="161" t="s">
        <v>36</v>
      </c>
      <c r="X111" s="135" t="s">
        <v>2772</v>
      </c>
      <c r="Y111" s="135" t="s">
        <v>2773</v>
      </c>
      <c r="Z111" s="135" t="s">
        <v>2774</v>
      </c>
      <c r="AA111" s="161"/>
      <c r="AB111" s="161"/>
      <c r="AC111" s="184" t="s">
        <v>2390</v>
      </c>
      <c r="AD111" s="185">
        <v>0.16283943079530885</v>
      </c>
      <c r="AE111" s="186">
        <v>101531314</v>
      </c>
      <c r="AF111" s="184">
        <v>278.18815000000001</v>
      </c>
      <c r="AG111" s="184"/>
      <c r="AH111" s="184" t="s">
        <v>2760</v>
      </c>
      <c r="AI111" s="184">
        <v>2</v>
      </c>
      <c r="AJ111" s="200">
        <v>40865</v>
      </c>
      <c r="AK111" s="184"/>
      <c r="AL111" s="184" t="s">
        <v>2580</v>
      </c>
      <c r="AM111" s="184"/>
      <c r="AN111" s="184" t="s">
        <v>2581</v>
      </c>
      <c r="AO111" s="209">
        <f t="shared" si="6"/>
        <v>45.3</v>
      </c>
    </row>
    <row r="112" spans="1:41" s="187" customFormat="1" ht="27.95" customHeight="1">
      <c r="A112" s="161" t="s">
        <v>1440</v>
      </c>
      <c r="B112" s="161" t="s">
        <v>1619</v>
      </c>
      <c r="C112" s="161" t="s">
        <v>1442</v>
      </c>
      <c r="D112" s="161" t="s">
        <v>1620</v>
      </c>
      <c r="E112" s="161" t="s">
        <v>1444</v>
      </c>
      <c r="F112" s="161" t="s">
        <v>1621</v>
      </c>
      <c r="G112" s="161">
        <v>8479311</v>
      </c>
      <c r="H112" s="161" t="s">
        <v>1622</v>
      </c>
      <c r="I112" s="161" t="s">
        <v>1486</v>
      </c>
      <c r="J112" s="161" t="s">
        <v>41</v>
      </c>
      <c r="K112" s="161" t="s">
        <v>1623</v>
      </c>
      <c r="L112" s="161" t="s">
        <v>50</v>
      </c>
      <c r="M112" s="161" t="s">
        <v>32</v>
      </c>
      <c r="N112" s="161">
        <v>2008</v>
      </c>
      <c r="O112" s="161" t="s">
        <v>1624</v>
      </c>
      <c r="P112" s="161" t="s">
        <v>1496</v>
      </c>
      <c r="Q112" s="161">
        <v>269.78787980000004</v>
      </c>
      <c r="R112" s="161" t="s">
        <v>1625</v>
      </c>
      <c r="S112" s="180" t="s">
        <v>41</v>
      </c>
      <c r="T112" s="161"/>
      <c r="U112" s="161">
        <v>260</v>
      </c>
      <c r="V112" s="161" t="s">
        <v>35</v>
      </c>
      <c r="W112" s="161" t="s">
        <v>36</v>
      </c>
      <c r="X112" s="135" t="s">
        <v>2772</v>
      </c>
      <c r="Y112" s="135" t="s">
        <v>2773</v>
      </c>
      <c r="Z112" s="135" t="s">
        <v>2774</v>
      </c>
      <c r="AA112" s="161"/>
      <c r="AB112" s="161"/>
      <c r="AC112" s="184" t="s">
        <v>2390</v>
      </c>
      <c r="AD112" s="185">
        <v>0.16607465127468587</v>
      </c>
      <c r="AE112" s="186">
        <v>101531214</v>
      </c>
      <c r="AF112" s="184">
        <v>278.18815000000001</v>
      </c>
      <c r="AG112" s="184"/>
      <c r="AH112" s="184" t="s">
        <v>2760</v>
      </c>
      <c r="AI112" s="184">
        <v>2</v>
      </c>
      <c r="AJ112" s="200">
        <v>40865</v>
      </c>
      <c r="AK112" s="184"/>
      <c r="AL112" s="184" t="s">
        <v>2580</v>
      </c>
      <c r="AM112" s="184"/>
      <c r="AN112" s="184" t="s">
        <v>2581</v>
      </c>
      <c r="AO112" s="209">
        <f t="shared" si="6"/>
        <v>46.20000000000001</v>
      </c>
    </row>
    <row r="113" spans="1:41" s="187" customFormat="1" ht="27.95" customHeight="1">
      <c r="A113" s="161" t="s">
        <v>1440</v>
      </c>
      <c r="B113" s="161" t="s">
        <v>1619</v>
      </c>
      <c r="C113" s="161" t="s">
        <v>1442</v>
      </c>
      <c r="D113" s="161" t="s">
        <v>1620</v>
      </c>
      <c r="E113" s="161" t="s">
        <v>1444</v>
      </c>
      <c r="F113" s="161" t="s">
        <v>1621</v>
      </c>
      <c r="G113" s="161">
        <v>8479311</v>
      </c>
      <c r="H113" s="161" t="s">
        <v>1622</v>
      </c>
      <c r="I113" s="161" t="s">
        <v>1486</v>
      </c>
      <c r="J113" s="161" t="s">
        <v>41</v>
      </c>
      <c r="K113" s="161" t="s">
        <v>1623</v>
      </c>
      <c r="L113" s="161" t="s">
        <v>50</v>
      </c>
      <c r="M113" s="161" t="s">
        <v>32</v>
      </c>
      <c r="N113" s="161">
        <v>2008</v>
      </c>
      <c r="O113" s="161" t="s">
        <v>1624</v>
      </c>
      <c r="P113" s="161" t="s">
        <v>1496</v>
      </c>
      <c r="Q113" s="161">
        <v>269.78787980000004</v>
      </c>
      <c r="R113" s="161" t="s">
        <v>1625</v>
      </c>
      <c r="S113" s="180" t="s">
        <v>41</v>
      </c>
      <c r="T113" s="161"/>
      <c r="U113" s="161">
        <v>260</v>
      </c>
      <c r="V113" s="161" t="s">
        <v>35</v>
      </c>
      <c r="W113" s="161" t="s">
        <v>36</v>
      </c>
      <c r="X113" s="135" t="s">
        <v>2772</v>
      </c>
      <c r="Y113" s="135" t="s">
        <v>2773</v>
      </c>
      <c r="Z113" s="135" t="s">
        <v>2774</v>
      </c>
      <c r="AA113" s="161"/>
      <c r="AB113" s="161"/>
      <c r="AC113" s="184" t="s">
        <v>2390</v>
      </c>
      <c r="AD113" s="185">
        <v>0.16823146492760385</v>
      </c>
      <c r="AE113" s="186">
        <v>101531414</v>
      </c>
      <c r="AF113" s="184">
        <v>278.18815000000001</v>
      </c>
      <c r="AG113" s="184"/>
      <c r="AH113" s="184" t="s">
        <v>2760</v>
      </c>
      <c r="AI113" s="184">
        <v>2</v>
      </c>
      <c r="AJ113" s="200">
        <v>40865</v>
      </c>
      <c r="AK113" s="184"/>
      <c r="AL113" s="184" t="s">
        <v>2580</v>
      </c>
      <c r="AM113" s="184"/>
      <c r="AN113" s="184" t="s">
        <v>2581</v>
      </c>
      <c r="AO113" s="209">
        <f t="shared" si="6"/>
        <v>46.800000000000004</v>
      </c>
    </row>
    <row r="114" spans="1:41" s="187" customFormat="1" ht="27.95" customHeight="1">
      <c r="A114" s="161" t="s">
        <v>1440</v>
      </c>
      <c r="B114" s="161" t="s">
        <v>1619</v>
      </c>
      <c r="C114" s="161" t="s">
        <v>1442</v>
      </c>
      <c r="D114" s="161" t="s">
        <v>1620</v>
      </c>
      <c r="E114" s="161" t="s">
        <v>1444</v>
      </c>
      <c r="F114" s="161" t="s">
        <v>1621</v>
      </c>
      <c r="G114" s="161">
        <v>8479311</v>
      </c>
      <c r="H114" s="161" t="s">
        <v>1622</v>
      </c>
      <c r="I114" s="161" t="s">
        <v>1486</v>
      </c>
      <c r="J114" s="161" t="s">
        <v>41</v>
      </c>
      <c r="K114" s="161" t="s">
        <v>1623</v>
      </c>
      <c r="L114" s="161" t="s">
        <v>50</v>
      </c>
      <c r="M114" s="161" t="s">
        <v>32</v>
      </c>
      <c r="N114" s="161">
        <v>2008</v>
      </c>
      <c r="O114" s="161" t="s">
        <v>1624</v>
      </c>
      <c r="P114" s="161" t="s">
        <v>1496</v>
      </c>
      <c r="Q114" s="161">
        <v>269.78787980000004</v>
      </c>
      <c r="R114" s="161" t="s">
        <v>1625</v>
      </c>
      <c r="S114" s="180" t="s">
        <v>41</v>
      </c>
      <c r="T114" s="161"/>
      <c r="U114" s="161">
        <v>260</v>
      </c>
      <c r="V114" s="161" t="s">
        <v>35</v>
      </c>
      <c r="W114" s="161" t="s">
        <v>36</v>
      </c>
      <c r="X114" s="135" t="s">
        <v>2772</v>
      </c>
      <c r="Y114" s="135" t="s">
        <v>2773</v>
      </c>
      <c r="Z114" s="135" t="s">
        <v>2774</v>
      </c>
      <c r="AA114" s="161"/>
      <c r="AB114" s="161"/>
      <c r="AC114" s="184" t="s">
        <v>2390</v>
      </c>
      <c r="AD114" s="185">
        <v>0.17182615434913384</v>
      </c>
      <c r="AE114" s="186">
        <v>101531014</v>
      </c>
      <c r="AF114" s="184">
        <v>278.18815000000001</v>
      </c>
      <c r="AG114" s="184"/>
      <c r="AH114" s="184" t="s">
        <v>2760</v>
      </c>
      <c r="AI114" s="184">
        <v>2</v>
      </c>
      <c r="AJ114" s="200">
        <v>40865</v>
      </c>
      <c r="AK114" s="184"/>
      <c r="AL114" s="184" t="s">
        <v>2580</v>
      </c>
      <c r="AM114" s="184"/>
      <c r="AN114" s="184" t="s">
        <v>2581</v>
      </c>
      <c r="AO114" s="209">
        <f t="shared" si="6"/>
        <v>47.8</v>
      </c>
    </row>
    <row r="115" spans="1:41" ht="38.25">
      <c r="A115" s="161" t="s">
        <v>896</v>
      </c>
      <c r="B115" s="161" t="s">
        <v>1498</v>
      </c>
      <c r="C115" s="161" t="s">
        <v>483</v>
      </c>
      <c r="D115" s="161" t="s">
        <v>1499</v>
      </c>
      <c r="E115" s="161" t="s">
        <v>41</v>
      </c>
      <c r="F115" s="161" t="s">
        <v>41</v>
      </c>
      <c r="G115" s="161">
        <v>9143811</v>
      </c>
      <c r="H115" s="161" t="s">
        <v>1626</v>
      </c>
      <c r="I115" s="161" t="s">
        <v>1486</v>
      </c>
      <c r="J115" s="161" t="s">
        <v>41</v>
      </c>
      <c r="K115" s="161" t="s">
        <v>1627</v>
      </c>
      <c r="L115" s="161" t="s">
        <v>41</v>
      </c>
      <c r="M115" s="161" t="s">
        <v>32</v>
      </c>
      <c r="N115" s="161">
        <v>2008</v>
      </c>
      <c r="O115" s="161" t="s">
        <v>1628</v>
      </c>
      <c r="P115" s="161" t="s">
        <v>1629</v>
      </c>
      <c r="Q115" s="161">
        <v>2.4</v>
      </c>
      <c r="R115" s="161" t="s">
        <v>1497</v>
      </c>
      <c r="S115" s="180" t="s">
        <v>41</v>
      </c>
      <c r="T115" s="161"/>
      <c r="U115" s="161">
        <v>6.63</v>
      </c>
      <c r="V115" s="161" t="s">
        <v>35</v>
      </c>
      <c r="W115" s="161" t="s">
        <v>36</v>
      </c>
      <c r="X115" s="161" t="s">
        <v>2285</v>
      </c>
      <c r="Y115" s="161" t="s">
        <v>2466</v>
      </c>
      <c r="Z115" s="161"/>
      <c r="AA115" s="161"/>
      <c r="AB115" s="161"/>
      <c r="AC115" s="150" t="s">
        <v>2360</v>
      </c>
      <c r="AD115" s="169"/>
      <c r="AE115" s="181"/>
      <c r="AF115" s="150"/>
      <c r="AG115" s="150"/>
      <c r="AH115" s="150"/>
      <c r="AI115" s="150">
        <v>2</v>
      </c>
      <c r="AJ115" s="182">
        <v>40853</v>
      </c>
      <c r="AK115" s="150"/>
      <c r="AL115" s="150" t="s">
        <v>2580</v>
      </c>
      <c r="AM115" s="150" t="s">
        <v>2581</v>
      </c>
      <c r="AN115" s="150"/>
      <c r="AO115" s="168"/>
    </row>
    <row r="116" spans="1:41" ht="38.25">
      <c r="A116" s="161" t="s">
        <v>893</v>
      </c>
      <c r="B116" s="161" t="s">
        <v>1630</v>
      </c>
      <c r="C116" s="161" t="s">
        <v>440</v>
      </c>
      <c r="D116" s="161" t="s">
        <v>1631</v>
      </c>
      <c r="E116" s="161" t="s">
        <v>442</v>
      </c>
      <c r="F116" s="161" t="s">
        <v>1632</v>
      </c>
      <c r="G116" s="161" t="s">
        <v>1633</v>
      </c>
      <c r="H116" s="161" t="s">
        <v>1634</v>
      </c>
      <c r="I116" s="161" t="s">
        <v>1486</v>
      </c>
      <c r="J116" s="161" t="s">
        <v>41</v>
      </c>
      <c r="K116" s="161" t="s">
        <v>1635</v>
      </c>
      <c r="L116" s="161" t="s">
        <v>50</v>
      </c>
      <c r="M116" s="161" t="s">
        <v>32</v>
      </c>
      <c r="N116" s="161">
        <v>2010</v>
      </c>
      <c r="O116" s="161" t="s">
        <v>1636</v>
      </c>
      <c r="P116" s="161" t="s">
        <v>1637</v>
      </c>
      <c r="Q116" s="161">
        <v>725</v>
      </c>
      <c r="R116" s="161" t="s">
        <v>1497</v>
      </c>
      <c r="S116" s="180" t="s">
        <v>41</v>
      </c>
      <c r="T116" s="161"/>
      <c r="U116" s="161">
        <v>612.24</v>
      </c>
      <c r="V116" s="161" t="s">
        <v>35</v>
      </c>
      <c r="W116" s="161" t="s">
        <v>36</v>
      </c>
      <c r="X116" s="161" t="s">
        <v>2300</v>
      </c>
      <c r="Y116" s="161" t="s">
        <v>2301</v>
      </c>
      <c r="Z116" s="161" t="s">
        <v>2302</v>
      </c>
      <c r="AA116" s="190" t="s">
        <v>2303</v>
      </c>
      <c r="AB116" s="161">
        <v>1</v>
      </c>
      <c r="AC116" s="161" t="s">
        <v>2304</v>
      </c>
      <c r="AD116" s="169">
        <v>1</v>
      </c>
      <c r="AE116" s="167" t="s">
        <v>2299</v>
      </c>
      <c r="AF116" s="162"/>
      <c r="AG116" s="188"/>
      <c r="AH116" s="150" t="s">
        <v>2745</v>
      </c>
      <c r="AI116" s="150">
        <v>2</v>
      </c>
      <c r="AJ116" s="182">
        <v>40827</v>
      </c>
      <c r="AK116" s="150"/>
      <c r="AL116" s="150" t="s">
        <v>2580</v>
      </c>
      <c r="AM116" s="150" t="s">
        <v>2581</v>
      </c>
      <c r="AN116" s="150"/>
      <c r="AO116" s="168">
        <f t="shared" ref="AO116:AO118" si="7">AD116*U116</f>
        <v>612.24</v>
      </c>
    </row>
    <row r="117" spans="1:41" s="187" customFormat="1" ht="63.75">
      <c r="A117" s="161" t="s">
        <v>1488</v>
      </c>
      <c r="B117" s="161" t="s">
        <v>1638</v>
      </c>
      <c r="C117" s="161" t="s">
        <v>1490</v>
      </c>
      <c r="D117" s="161" t="s">
        <v>1639</v>
      </c>
      <c r="E117" s="161" t="s">
        <v>1492</v>
      </c>
      <c r="F117" s="161" t="s">
        <v>1640</v>
      </c>
      <c r="G117" s="161">
        <v>7450811</v>
      </c>
      <c r="H117" s="161" t="s">
        <v>1641</v>
      </c>
      <c r="I117" s="161" t="s">
        <v>1486</v>
      </c>
      <c r="J117" s="161" t="s">
        <v>41</v>
      </c>
      <c r="K117" s="161" t="s">
        <v>1642</v>
      </c>
      <c r="L117" s="161" t="s">
        <v>1643</v>
      </c>
      <c r="M117" s="161" t="s">
        <v>32</v>
      </c>
      <c r="N117" s="161">
        <v>2008</v>
      </c>
      <c r="O117" s="161" t="s">
        <v>1644</v>
      </c>
      <c r="P117" s="161" t="s">
        <v>1645</v>
      </c>
      <c r="Q117" s="161">
        <v>778.50000000000011</v>
      </c>
      <c r="R117" s="161" t="s">
        <v>1497</v>
      </c>
      <c r="S117" s="180" t="s">
        <v>41</v>
      </c>
      <c r="T117" s="161"/>
      <c r="U117" s="161">
        <v>681</v>
      </c>
      <c r="V117" s="161" t="s">
        <v>35</v>
      </c>
      <c r="W117" s="161" t="s">
        <v>36</v>
      </c>
      <c r="X117" s="161"/>
      <c r="Y117" s="161" t="s">
        <v>2775</v>
      </c>
      <c r="Z117" s="161"/>
      <c r="AA117" s="161"/>
      <c r="AB117" s="161"/>
      <c r="AC117" s="184" t="s">
        <v>2304</v>
      </c>
      <c r="AD117" s="185">
        <f>679/681</f>
        <v>0.99706314243759175</v>
      </c>
      <c r="AE117" s="167">
        <v>66938514</v>
      </c>
      <c r="AF117" s="184"/>
      <c r="AG117" s="199"/>
      <c r="AH117" s="184" t="s">
        <v>2776</v>
      </c>
      <c r="AI117" s="184">
        <v>2</v>
      </c>
      <c r="AJ117" s="200">
        <v>40865</v>
      </c>
      <c r="AK117" s="184"/>
      <c r="AL117" s="184" t="s">
        <v>2580</v>
      </c>
      <c r="AM117" s="184" t="s">
        <v>2581</v>
      </c>
      <c r="AN117" s="184"/>
      <c r="AO117" s="201">
        <f t="shared" si="7"/>
        <v>679</v>
      </c>
    </row>
    <row r="118" spans="1:41" s="187" customFormat="1" ht="63.75">
      <c r="A118" s="161" t="s">
        <v>1488</v>
      </c>
      <c r="B118" s="161" t="s">
        <v>1638</v>
      </c>
      <c r="C118" s="161" t="s">
        <v>1490</v>
      </c>
      <c r="D118" s="161" t="s">
        <v>1639</v>
      </c>
      <c r="E118" s="161" t="s">
        <v>1492</v>
      </c>
      <c r="F118" s="161" t="s">
        <v>1640</v>
      </c>
      <c r="G118" s="161">
        <v>7450811</v>
      </c>
      <c r="H118" s="161" t="s">
        <v>1641</v>
      </c>
      <c r="I118" s="161" t="s">
        <v>1486</v>
      </c>
      <c r="J118" s="161" t="s">
        <v>41</v>
      </c>
      <c r="K118" s="161" t="s">
        <v>1642</v>
      </c>
      <c r="L118" s="161" t="s">
        <v>1643</v>
      </c>
      <c r="M118" s="161" t="s">
        <v>32</v>
      </c>
      <c r="N118" s="161">
        <v>2008</v>
      </c>
      <c r="O118" s="161" t="s">
        <v>1644</v>
      </c>
      <c r="P118" s="161" t="s">
        <v>1645</v>
      </c>
      <c r="Q118" s="161">
        <v>778.50000000000011</v>
      </c>
      <c r="R118" s="161" t="s">
        <v>1497</v>
      </c>
      <c r="S118" s="180" t="s">
        <v>41</v>
      </c>
      <c r="T118" s="161"/>
      <c r="U118" s="161">
        <v>681</v>
      </c>
      <c r="V118" s="161" t="s">
        <v>35</v>
      </c>
      <c r="W118" s="161" t="s">
        <v>36</v>
      </c>
      <c r="X118" s="161"/>
      <c r="Y118" s="161" t="s">
        <v>2775</v>
      </c>
      <c r="Z118" s="161"/>
      <c r="AA118" s="161"/>
      <c r="AB118" s="161"/>
      <c r="AC118" s="184" t="s">
        <v>2304</v>
      </c>
      <c r="AD118" s="185">
        <f>2/681</f>
        <v>2.936857562408223E-3</v>
      </c>
      <c r="AE118" s="167">
        <v>66938614</v>
      </c>
      <c r="AF118" s="184"/>
      <c r="AG118" s="199"/>
      <c r="AH118" s="184" t="s">
        <v>2776</v>
      </c>
      <c r="AI118" s="184">
        <v>2</v>
      </c>
      <c r="AJ118" s="200">
        <v>40865</v>
      </c>
      <c r="AK118" s="184"/>
      <c r="AL118" s="184" t="s">
        <v>2580</v>
      </c>
      <c r="AM118" s="184" t="s">
        <v>2581</v>
      </c>
      <c r="AN118" s="184"/>
      <c r="AO118" s="201">
        <f t="shared" si="7"/>
        <v>2</v>
      </c>
    </row>
    <row r="119" spans="1:41" ht="178.5">
      <c r="A119" s="161" t="s">
        <v>1646</v>
      </c>
      <c r="B119" s="161" t="s">
        <v>1647</v>
      </c>
      <c r="C119" s="161" t="s">
        <v>1648</v>
      </c>
      <c r="D119" s="161" t="s">
        <v>1649</v>
      </c>
      <c r="E119" s="161" t="s">
        <v>1650</v>
      </c>
      <c r="F119" s="161" t="s">
        <v>1651</v>
      </c>
      <c r="G119" s="161" t="s">
        <v>1652</v>
      </c>
      <c r="H119" s="161" t="s">
        <v>1653</v>
      </c>
      <c r="I119" s="161" t="s">
        <v>1486</v>
      </c>
      <c r="J119" s="161" t="s">
        <v>41</v>
      </c>
      <c r="K119" s="161" t="s">
        <v>1654</v>
      </c>
      <c r="L119" s="161" t="s">
        <v>50</v>
      </c>
      <c r="M119" s="161" t="s">
        <v>32</v>
      </c>
      <c r="N119" s="161">
        <v>2008</v>
      </c>
      <c r="O119" s="161" t="s">
        <v>1655</v>
      </c>
      <c r="P119" s="161" t="s">
        <v>1656</v>
      </c>
      <c r="Q119" s="161">
        <v>258.01401554</v>
      </c>
      <c r="R119" s="161" t="s">
        <v>1657</v>
      </c>
      <c r="S119" s="180">
        <v>4.2400000000000001E-5</v>
      </c>
      <c r="T119" s="161"/>
      <c r="U119" s="161">
        <v>0.38</v>
      </c>
      <c r="V119" s="161" t="s">
        <v>1658</v>
      </c>
      <c r="W119" s="161" t="s">
        <v>1506</v>
      </c>
      <c r="X119" s="161" t="s">
        <v>2300</v>
      </c>
      <c r="Y119" s="180" t="s">
        <v>2428</v>
      </c>
      <c r="Z119" s="161"/>
      <c r="AA119" s="161"/>
      <c r="AB119" s="161"/>
      <c r="AC119" s="150" t="s">
        <v>2297</v>
      </c>
      <c r="AD119" s="169"/>
      <c r="AE119" s="181"/>
      <c r="AF119" s="150"/>
      <c r="AG119" s="188"/>
      <c r="AH119" s="150"/>
      <c r="AI119" s="150">
        <v>9</v>
      </c>
      <c r="AJ119" s="182">
        <v>40849</v>
      </c>
      <c r="AK119" s="150"/>
      <c r="AL119" s="150" t="s">
        <v>2580</v>
      </c>
      <c r="AM119" s="150" t="s">
        <v>2581</v>
      </c>
      <c r="AN119" s="150"/>
      <c r="AO119" s="168"/>
    </row>
    <row r="120" spans="1:41" ht="63.75">
      <c r="A120" s="161" t="s">
        <v>896</v>
      </c>
      <c r="B120" s="161" t="s">
        <v>1659</v>
      </c>
      <c r="C120" s="161" t="s">
        <v>483</v>
      </c>
      <c r="D120" s="161" t="s">
        <v>1660</v>
      </c>
      <c r="E120" s="161" t="s">
        <v>485</v>
      </c>
      <c r="F120" s="161" t="s">
        <v>117</v>
      </c>
      <c r="G120" s="161" t="s">
        <v>1661</v>
      </c>
      <c r="H120" s="161" t="s">
        <v>1662</v>
      </c>
      <c r="I120" s="161" t="s">
        <v>240</v>
      </c>
      <c r="J120" s="161" t="s">
        <v>41</v>
      </c>
      <c r="K120" s="161" t="s">
        <v>1663</v>
      </c>
      <c r="L120" s="161" t="s">
        <v>1664</v>
      </c>
      <c r="M120" s="161" t="s">
        <v>32</v>
      </c>
      <c r="N120" s="161">
        <v>1979</v>
      </c>
      <c r="O120" s="161" t="s">
        <v>1665</v>
      </c>
      <c r="P120" s="161" t="s">
        <v>1666</v>
      </c>
      <c r="Q120" s="161">
        <v>3.8454058</v>
      </c>
      <c r="R120" s="161" t="s">
        <v>1667</v>
      </c>
      <c r="S120" s="180" t="s">
        <v>41</v>
      </c>
      <c r="T120" s="161">
        <v>1.184812E-9</v>
      </c>
      <c r="U120" s="161"/>
      <c r="V120" s="161" t="s">
        <v>1668</v>
      </c>
      <c r="W120" s="161" t="s">
        <v>1669</v>
      </c>
      <c r="X120" s="161" t="s">
        <v>2455</v>
      </c>
      <c r="Y120" s="161" t="s">
        <v>2556</v>
      </c>
      <c r="Z120" s="161"/>
      <c r="AA120" s="161"/>
      <c r="AB120" s="161"/>
      <c r="AC120" s="184" t="s">
        <v>2360</v>
      </c>
      <c r="AD120" s="169"/>
      <c r="AE120" s="181"/>
      <c r="AF120" s="150"/>
      <c r="AG120" s="188"/>
      <c r="AH120" s="150"/>
      <c r="AI120" s="150">
        <v>2</v>
      </c>
      <c r="AJ120" s="182">
        <v>40853</v>
      </c>
      <c r="AK120" s="150"/>
      <c r="AL120" s="150" t="s">
        <v>2580</v>
      </c>
      <c r="AM120" s="150" t="s">
        <v>2581</v>
      </c>
      <c r="AN120" s="150"/>
      <c r="AO120" s="168"/>
    </row>
    <row r="121" spans="1:41" ht="318.75">
      <c r="A121" s="161" t="s">
        <v>906</v>
      </c>
      <c r="B121" s="161" t="s">
        <v>1670</v>
      </c>
      <c r="C121" s="161" t="s">
        <v>136</v>
      </c>
      <c r="D121" s="161" t="s">
        <v>1671</v>
      </c>
      <c r="E121" s="161" t="s">
        <v>1066</v>
      </c>
      <c r="F121" s="161" t="s">
        <v>1672</v>
      </c>
      <c r="G121" s="161" t="s">
        <v>1673</v>
      </c>
      <c r="H121" s="161" t="s">
        <v>1674</v>
      </c>
      <c r="I121" s="161" t="s">
        <v>240</v>
      </c>
      <c r="J121" s="161" t="s">
        <v>41</v>
      </c>
      <c r="K121" s="161" t="s">
        <v>1675</v>
      </c>
      <c r="L121" s="161" t="s">
        <v>50</v>
      </c>
      <c r="M121" s="161" t="s">
        <v>32</v>
      </c>
      <c r="N121" s="161">
        <v>2008</v>
      </c>
      <c r="O121" s="161" t="s">
        <v>1676</v>
      </c>
      <c r="P121" s="161" t="s">
        <v>1677</v>
      </c>
      <c r="Q121" s="161">
        <v>2.7466759999999999</v>
      </c>
      <c r="R121" s="161" t="s">
        <v>1667</v>
      </c>
      <c r="S121" s="180" t="s">
        <v>41</v>
      </c>
      <c r="T121" s="161"/>
      <c r="U121" s="161"/>
      <c r="V121" s="161" t="s">
        <v>1668</v>
      </c>
      <c r="W121" s="161" t="s">
        <v>1669</v>
      </c>
      <c r="X121" s="161"/>
      <c r="Y121" s="161" t="s">
        <v>2455</v>
      </c>
      <c r="Z121" s="161" t="s">
        <v>2456</v>
      </c>
      <c r="AA121" s="161" t="s">
        <v>2302</v>
      </c>
      <c r="AB121" s="161"/>
      <c r="AC121" s="161" t="s">
        <v>2360</v>
      </c>
      <c r="AD121" s="169"/>
      <c r="AE121" s="181"/>
      <c r="AF121" s="150"/>
      <c r="AG121" s="188"/>
      <c r="AH121" s="150"/>
      <c r="AI121" s="150">
        <v>2</v>
      </c>
      <c r="AJ121" s="182">
        <v>40853</v>
      </c>
      <c r="AK121" s="150"/>
      <c r="AL121" s="150" t="s">
        <v>2580</v>
      </c>
      <c r="AM121" s="150" t="s">
        <v>2581</v>
      </c>
      <c r="AN121" s="150"/>
      <c r="AO121" s="168"/>
    </row>
    <row r="122" spans="1:41" s="187" customFormat="1" ht="63.75">
      <c r="A122" s="161" t="s">
        <v>897</v>
      </c>
      <c r="B122" s="161" t="s">
        <v>840</v>
      </c>
      <c r="C122" s="161" t="s">
        <v>504</v>
      </c>
      <c r="D122" s="161" t="s">
        <v>853</v>
      </c>
      <c r="E122" s="161" t="s">
        <v>506</v>
      </c>
      <c r="F122" s="161" t="s">
        <v>586</v>
      </c>
      <c r="G122" s="161">
        <v>4878811</v>
      </c>
      <c r="H122" s="161" t="s">
        <v>41</v>
      </c>
      <c r="I122" s="161" t="s">
        <v>240</v>
      </c>
      <c r="J122" s="161" t="s">
        <v>41</v>
      </c>
      <c r="K122" s="161" t="s">
        <v>1678</v>
      </c>
      <c r="L122" s="161" t="s">
        <v>50</v>
      </c>
      <c r="M122" s="161" t="s">
        <v>32</v>
      </c>
      <c r="N122" s="161">
        <v>2008</v>
      </c>
      <c r="O122" s="161" t="s">
        <v>1679</v>
      </c>
      <c r="P122" s="161" t="s">
        <v>839</v>
      </c>
      <c r="Q122" s="161">
        <v>6.8635959999999994</v>
      </c>
      <c r="R122" s="161" t="s">
        <v>1667</v>
      </c>
      <c r="S122" s="180" t="s">
        <v>41</v>
      </c>
      <c r="T122" s="161"/>
      <c r="U122" s="161"/>
      <c r="V122" s="161" t="s">
        <v>1668</v>
      </c>
      <c r="W122" s="161" t="s">
        <v>1669</v>
      </c>
      <c r="X122" s="161" t="s">
        <v>2510</v>
      </c>
      <c r="Y122" s="161"/>
      <c r="Z122" s="161"/>
      <c r="AA122" s="161"/>
      <c r="AB122" s="161"/>
      <c r="AC122" s="184" t="s">
        <v>2345</v>
      </c>
      <c r="AD122" s="185">
        <v>1</v>
      </c>
      <c r="AE122" s="181">
        <v>99444714</v>
      </c>
      <c r="AF122" s="184"/>
      <c r="AG122" s="199"/>
      <c r="AH122" s="184" t="s">
        <v>2777</v>
      </c>
      <c r="AI122" s="184">
        <v>2</v>
      </c>
      <c r="AJ122" s="200">
        <v>40865</v>
      </c>
      <c r="AK122" s="184"/>
      <c r="AL122" s="184" t="s">
        <v>2580</v>
      </c>
      <c r="AM122" s="184" t="s">
        <v>2581</v>
      </c>
      <c r="AN122" s="184"/>
      <c r="AO122" s="201">
        <f t="shared" ref="AO122" si="8">AD122*Q122</f>
        <v>6.8635959999999994</v>
      </c>
    </row>
    <row r="123" spans="1:41" ht="51">
      <c r="A123" s="161" t="s">
        <v>896</v>
      </c>
      <c r="B123" s="161" t="s">
        <v>1659</v>
      </c>
      <c r="C123" s="161" t="s">
        <v>483</v>
      </c>
      <c r="D123" s="161" t="s">
        <v>1660</v>
      </c>
      <c r="E123" s="161" t="s">
        <v>485</v>
      </c>
      <c r="F123" s="161" t="s">
        <v>1680</v>
      </c>
      <c r="G123" s="161" t="s">
        <v>1681</v>
      </c>
      <c r="H123" s="161" t="s">
        <v>41</v>
      </c>
      <c r="I123" s="161" t="s">
        <v>240</v>
      </c>
      <c r="J123" s="161" t="s">
        <v>41</v>
      </c>
      <c r="K123" s="161" t="s">
        <v>1682</v>
      </c>
      <c r="L123" s="161" t="s">
        <v>1683</v>
      </c>
      <c r="M123" s="161" t="s">
        <v>32</v>
      </c>
      <c r="N123" s="161">
        <v>1980</v>
      </c>
      <c r="O123" s="161" t="s">
        <v>1684</v>
      </c>
      <c r="P123" s="161" t="s">
        <v>1685</v>
      </c>
      <c r="Q123" s="161">
        <v>7.6407980000000002</v>
      </c>
      <c r="R123" s="161" t="s">
        <v>1667</v>
      </c>
      <c r="S123" s="180" t="s">
        <v>41</v>
      </c>
      <c r="T123" s="161">
        <v>7.8809999999999996E-9</v>
      </c>
      <c r="U123" s="161"/>
      <c r="V123" s="161" t="s">
        <v>1668</v>
      </c>
      <c r="W123" s="161" t="s">
        <v>1686</v>
      </c>
      <c r="X123" s="161" t="s">
        <v>2455</v>
      </c>
      <c r="Y123" s="161" t="s">
        <v>2557</v>
      </c>
      <c r="Z123" s="161"/>
      <c r="AA123" s="161"/>
      <c r="AB123" s="161"/>
      <c r="AC123" s="184" t="s">
        <v>2360</v>
      </c>
      <c r="AD123" s="169"/>
      <c r="AE123" s="181"/>
      <c r="AF123" s="150"/>
      <c r="AG123" s="188"/>
      <c r="AH123" s="150"/>
      <c r="AI123" s="150">
        <v>2</v>
      </c>
      <c r="AJ123" s="182">
        <v>40853</v>
      </c>
      <c r="AK123" s="150"/>
      <c r="AL123" s="150" t="s">
        <v>2580</v>
      </c>
      <c r="AM123" s="150" t="s">
        <v>2581</v>
      </c>
      <c r="AN123" s="150"/>
      <c r="AO123" s="168"/>
    </row>
    <row r="124" spans="1:41" ht="51">
      <c r="A124" s="161" t="s">
        <v>896</v>
      </c>
      <c r="B124" s="161" t="s">
        <v>1687</v>
      </c>
      <c r="C124" s="161" t="s">
        <v>483</v>
      </c>
      <c r="D124" s="161" t="s">
        <v>1688</v>
      </c>
      <c r="E124" s="161" t="s">
        <v>485</v>
      </c>
      <c r="F124" s="161" t="s">
        <v>39</v>
      </c>
      <c r="G124" s="161" t="s">
        <v>1689</v>
      </c>
      <c r="H124" s="161" t="s">
        <v>41</v>
      </c>
      <c r="I124" s="161" t="s">
        <v>240</v>
      </c>
      <c r="J124" s="161" t="s">
        <v>1690</v>
      </c>
      <c r="K124" s="161" t="s">
        <v>1691</v>
      </c>
      <c r="L124" s="161" t="s">
        <v>1692</v>
      </c>
      <c r="M124" s="161" t="s">
        <v>32</v>
      </c>
      <c r="N124" s="161">
        <v>1979</v>
      </c>
      <c r="O124" s="161" t="s">
        <v>1693</v>
      </c>
      <c r="P124" s="161" t="s">
        <v>1694</v>
      </c>
      <c r="Q124" s="161">
        <v>3.4619819999999999</v>
      </c>
      <c r="R124" s="161" t="s">
        <v>1667</v>
      </c>
      <c r="S124" s="180" t="s">
        <v>41</v>
      </c>
      <c r="T124" s="161"/>
      <c r="U124" s="161"/>
      <c r="V124" s="161" t="s">
        <v>1668</v>
      </c>
      <c r="W124" s="161" t="s">
        <v>1669</v>
      </c>
      <c r="X124" s="161" t="s">
        <v>2455</v>
      </c>
      <c r="Y124" s="161" t="s">
        <v>2557</v>
      </c>
      <c r="Z124" s="161"/>
      <c r="AA124" s="161"/>
      <c r="AB124" s="161"/>
      <c r="AC124" s="184" t="s">
        <v>2360</v>
      </c>
      <c r="AD124" s="169"/>
      <c r="AE124" s="181"/>
      <c r="AF124" s="150"/>
      <c r="AG124" s="188"/>
      <c r="AH124" s="150"/>
      <c r="AI124" s="150">
        <v>2</v>
      </c>
      <c r="AJ124" s="182">
        <v>40853</v>
      </c>
      <c r="AK124" s="150"/>
      <c r="AL124" s="150" t="s">
        <v>2580</v>
      </c>
      <c r="AM124" s="150" t="s">
        <v>2581</v>
      </c>
      <c r="AN124" s="150"/>
      <c r="AO124" s="168"/>
    </row>
    <row r="125" spans="1:41" ht="89.25">
      <c r="A125" s="161" t="s">
        <v>896</v>
      </c>
      <c r="B125" s="161" t="s">
        <v>1659</v>
      </c>
      <c r="C125" s="161" t="s">
        <v>483</v>
      </c>
      <c r="D125" s="161" t="s">
        <v>1660</v>
      </c>
      <c r="E125" s="161" t="s">
        <v>41</v>
      </c>
      <c r="F125" s="161" t="s">
        <v>41</v>
      </c>
      <c r="G125" s="161" t="s">
        <v>1695</v>
      </c>
      <c r="H125" s="161" t="s">
        <v>1696</v>
      </c>
      <c r="I125" s="161" t="s">
        <v>240</v>
      </c>
      <c r="J125" s="161" t="s">
        <v>41</v>
      </c>
      <c r="K125" s="161" t="s">
        <v>1697</v>
      </c>
      <c r="L125" s="161" t="s">
        <v>50</v>
      </c>
      <c r="M125" s="161" t="s">
        <v>32</v>
      </c>
      <c r="N125" s="161">
        <v>2008</v>
      </c>
      <c r="O125" s="161" t="s">
        <v>1698</v>
      </c>
      <c r="P125" s="161" t="s">
        <v>1699</v>
      </c>
      <c r="Q125" s="161">
        <v>1.6078111999999998</v>
      </c>
      <c r="R125" s="161" t="s">
        <v>1667</v>
      </c>
      <c r="S125" s="180" t="s">
        <v>41</v>
      </c>
      <c r="T125" s="161"/>
      <c r="U125" s="161"/>
      <c r="V125" s="161" t="s">
        <v>1668</v>
      </c>
      <c r="W125" s="161" t="s">
        <v>1669</v>
      </c>
      <c r="X125" s="161" t="s">
        <v>671</v>
      </c>
      <c r="Y125" s="161" t="s">
        <v>2558</v>
      </c>
      <c r="Z125" s="161"/>
      <c r="AA125" s="161"/>
      <c r="AB125" s="161"/>
      <c r="AC125" s="184" t="s">
        <v>2360</v>
      </c>
      <c r="AD125" s="169"/>
      <c r="AE125" s="181"/>
      <c r="AF125" s="150"/>
      <c r="AG125" s="188"/>
      <c r="AH125" s="150"/>
      <c r="AI125" s="150">
        <v>2</v>
      </c>
      <c r="AJ125" s="182">
        <v>40853</v>
      </c>
      <c r="AK125" s="150"/>
      <c r="AL125" s="150" t="s">
        <v>2580</v>
      </c>
      <c r="AM125" s="150" t="s">
        <v>2581</v>
      </c>
      <c r="AN125" s="150"/>
      <c r="AO125" s="168"/>
    </row>
    <row r="126" spans="1:41" ht="63.75">
      <c r="A126" s="161" t="s">
        <v>896</v>
      </c>
      <c r="B126" s="161" t="s">
        <v>1659</v>
      </c>
      <c r="C126" s="161" t="s">
        <v>483</v>
      </c>
      <c r="D126" s="161" t="s">
        <v>1660</v>
      </c>
      <c r="E126" s="161" t="s">
        <v>485</v>
      </c>
      <c r="F126" s="161" t="s">
        <v>1700</v>
      </c>
      <c r="G126" s="161" t="s">
        <v>1701</v>
      </c>
      <c r="H126" s="161" t="s">
        <v>1702</v>
      </c>
      <c r="I126" s="161" t="s">
        <v>240</v>
      </c>
      <c r="J126" s="161" t="s">
        <v>41</v>
      </c>
      <c r="K126" s="161" t="s">
        <v>1703</v>
      </c>
      <c r="L126" s="161" t="s">
        <v>1704</v>
      </c>
      <c r="M126" s="161" t="s">
        <v>32</v>
      </c>
      <c r="N126" s="161">
        <v>1987</v>
      </c>
      <c r="O126" s="161" t="s">
        <v>1705</v>
      </c>
      <c r="P126" s="161" t="s">
        <v>1706</v>
      </c>
      <c r="Q126" s="161">
        <v>209.30437949999998</v>
      </c>
      <c r="R126" s="161" t="s">
        <v>1667</v>
      </c>
      <c r="S126" s="180" t="s">
        <v>41</v>
      </c>
      <c r="T126" s="161">
        <v>8.4063742000000008E-8</v>
      </c>
      <c r="U126" s="161"/>
      <c r="V126" s="161" t="s">
        <v>1707</v>
      </c>
      <c r="W126" s="161" t="s">
        <v>1686</v>
      </c>
      <c r="X126" s="161" t="s">
        <v>2455</v>
      </c>
      <c r="Y126" s="161" t="s">
        <v>2557</v>
      </c>
      <c r="Z126" s="161"/>
      <c r="AA126" s="161"/>
      <c r="AB126" s="161"/>
      <c r="AC126" s="184" t="s">
        <v>2360</v>
      </c>
      <c r="AD126" s="169"/>
      <c r="AE126" s="181"/>
      <c r="AF126" s="150"/>
      <c r="AG126" s="188"/>
      <c r="AH126" s="150"/>
      <c r="AI126" s="150">
        <v>2</v>
      </c>
      <c r="AJ126" s="182">
        <v>40853</v>
      </c>
      <c r="AK126" s="150"/>
      <c r="AL126" s="150" t="s">
        <v>2580</v>
      </c>
      <c r="AM126" s="150" t="s">
        <v>2581</v>
      </c>
      <c r="AN126" s="150"/>
      <c r="AO126" s="168"/>
    </row>
    <row r="127" spans="1:41" ht="51">
      <c r="A127" s="161" t="s">
        <v>896</v>
      </c>
      <c r="B127" s="161" t="s">
        <v>1659</v>
      </c>
      <c r="C127" s="161" t="s">
        <v>483</v>
      </c>
      <c r="D127" s="161" t="s">
        <v>1660</v>
      </c>
      <c r="E127" s="161" t="s">
        <v>41</v>
      </c>
      <c r="F127" s="161" t="s">
        <v>41</v>
      </c>
      <c r="G127" s="161" t="s">
        <v>1708</v>
      </c>
      <c r="H127" s="161" t="s">
        <v>1709</v>
      </c>
      <c r="I127" s="161" t="s">
        <v>240</v>
      </c>
      <c r="J127" s="161" t="s">
        <v>41</v>
      </c>
      <c r="K127" s="161" t="s">
        <v>1710</v>
      </c>
      <c r="L127" s="161" t="s">
        <v>50</v>
      </c>
      <c r="M127" s="161" t="s">
        <v>32</v>
      </c>
      <c r="N127" s="161">
        <v>2008</v>
      </c>
      <c r="O127" s="161" t="s">
        <v>1711</v>
      </c>
      <c r="P127" s="161" t="s">
        <v>1712</v>
      </c>
      <c r="Q127" s="161">
        <v>13.521859600000003</v>
      </c>
      <c r="R127" s="161" t="s">
        <v>1667</v>
      </c>
      <c r="S127" s="180" t="s">
        <v>41</v>
      </c>
      <c r="T127" s="161"/>
      <c r="U127" s="161"/>
      <c r="V127" s="161" t="s">
        <v>1668</v>
      </c>
      <c r="W127" s="161" t="s">
        <v>1669</v>
      </c>
      <c r="X127" s="161" t="s">
        <v>2455</v>
      </c>
      <c r="Y127" s="161" t="s">
        <v>2559</v>
      </c>
      <c r="Z127" s="161"/>
      <c r="AA127" s="161"/>
      <c r="AB127" s="161"/>
      <c r="AC127" s="184" t="s">
        <v>2360</v>
      </c>
      <c r="AD127" s="169"/>
      <c r="AE127" s="181"/>
      <c r="AF127" s="150"/>
      <c r="AG127" s="188"/>
      <c r="AH127" s="150"/>
      <c r="AI127" s="150">
        <v>2</v>
      </c>
      <c r="AJ127" s="182">
        <v>40853</v>
      </c>
      <c r="AK127" s="150"/>
      <c r="AL127" s="150" t="s">
        <v>2580</v>
      </c>
      <c r="AM127" s="150" t="s">
        <v>2581</v>
      </c>
      <c r="AN127" s="150"/>
      <c r="AO127" s="168"/>
    </row>
    <row r="128" spans="1:41" ht="76.5">
      <c r="A128" s="161" t="s">
        <v>896</v>
      </c>
      <c r="B128" s="161" t="s">
        <v>1713</v>
      </c>
      <c r="C128" s="161" t="s">
        <v>483</v>
      </c>
      <c r="D128" s="161" t="s">
        <v>202</v>
      </c>
      <c r="E128" s="161" t="s">
        <v>485</v>
      </c>
      <c r="F128" s="161" t="s">
        <v>273</v>
      </c>
      <c r="G128" s="161">
        <v>4945211</v>
      </c>
      <c r="H128" s="161" t="s">
        <v>1928</v>
      </c>
      <c r="I128" s="161" t="s">
        <v>240</v>
      </c>
      <c r="J128" s="161" t="s">
        <v>41</v>
      </c>
      <c r="K128" s="161" t="s">
        <v>1714</v>
      </c>
      <c r="L128" s="161" t="s">
        <v>1715</v>
      </c>
      <c r="M128" s="161" t="s">
        <v>32</v>
      </c>
      <c r="N128" s="161">
        <v>1979</v>
      </c>
      <c r="O128" s="161" t="s">
        <v>1716</v>
      </c>
      <c r="P128" s="161" t="s">
        <v>1717</v>
      </c>
      <c r="Q128" s="161">
        <v>9.1216439999999999</v>
      </c>
      <c r="R128" s="161" t="s">
        <v>1667</v>
      </c>
      <c r="S128" s="180" t="s">
        <v>41</v>
      </c>
      <c r="T128" s="161">
        <v>4.2879999999999998E-7</v>
      </c>
      <c r="U128" s="161"/>
      <c r="V128" s="161" t="s">
        <v>1718</v>
      </c>
      <c r="W128" s="161" t="s">
        <v>1686</v>
      </c>
      <c r="X128" s="161" t="s">
        <v>2455</v>
      </c>
      <c r="Y128" s="161" t="s">
        <v>2560</v>
      </c>
      <c r="Z128" s="161"/>
      <c r="AA128" s="161"/>
      <c r="AB128" s="161"/>
      <c r="AC128" s="184" t="s">
        <v>2360</v>
      </c>
      <c r="AD128" s="169"/>
      <c r="AE128" s="181"/>
      <c r="AF128" s="150"/>
      <c r="AG128" s="188"/>
      <c r="AH128" s="150"/>
      <c r="AI128" s="150">
        <v>2</v>
      </c>
      <c r="AJ128" s="182">
        <v>40853</v>
      </c>
      <c r="AK128" s="150"/>
      <c r="AL128" s="150" t="s">
        <v>2741</v>
      </c>
      <c r="AM128" s="150"/>
      <c r="AN128" s="150" t="s">
        <v>2581</v>
      </c>
      <c r="AO128" s="168"/>
    </row>
    <row r="129" spans="1:41" s="198" customFormat="1" ht="140.25">
      <c r="A129" s="191" t="s">
        <v>1719</v>
      </c>
      <c r="B129" s="191" t="s">
        <v>1720</v>
      </c>
      <c r="C129" s="191" t="s">
        <v>59</v>
      </c>
      <c r="D129" s="191" t="s">
        <v>1721</v>
      </c>
      <c r="E129" s="191" t="s">
        <v>1722</v>
      </c>
      <c r="F129" s="191" t="s">
        <v>1723</v>
      </c>
      <c r="G129" s="191" t="s">
        <v>1724</v>
      </c>
      <c r="H129" s="191" t="s">
        <v>1725</v>
      </c>
      <c r="I129" s="191" t="s">
        <v>240</v>
      </c>
      <c r="J129" s="191" t="s">
        <v>41</v>
      </c>
      <c r="K129" s="191" t="s">
        <v>1726</v>
      </c>
      <c r="L129" s="191" t="s">
        <v>50</v>
      </c>
      <c r="M129" s="191" t="s">
        <v>32</v>
      </c>
      <c r="N129" s="191">
        <v>2008</v>
      </c>
      <c r="O129" s="191" t="s">
        <v>1727</v>
      </c>
      <c r="P129" s="191" t="s">
        <v>1721</v>
      </c>
      <c r="Q129" s="191">
        <v>5.5699414799999998</v>
      </c>
      <c r="R129" s="191" t="s">
        <v>1667</v>
      </c>
      <c r="S129" s="192" t="s">
        <v>41</v>
      </c>
      <c r="T129" s="191">
        <v>1.946232</v>
      </c>
      <c r="U129" s="191"/>
      <c r="V129" s="191" t="s">
        <v>1718</v>
      </c>
      <c r="W129" s="191" t="s">
        <v>1686</v>
      </c>
      <c r="X129" s="191"/>
      <c r="Y129" s="191"/>
      <c r="Z129" s="191"/>
      <c r="AA129" s="191"/>
      <c r="AB129" s="191"/>
      <c r="AC129" s="193" t="s">
        <v>2509</v>
      </c>
      <c r="AD129" s="194"/>
      <c r="AE129" s="195"/>
      <c r="AF129" s="193"/>
      <c r="AG129" s="196"/>
      <c r="AH129" s="193"/>
      <c r="AI129" s="193"/>
      <c r="AJ129" s="193"/>
      <c r="AK129" s="193"/>
      <c r="AL129" s="193" t="s">
        <v>2661</v>
      </c>
      <c r="AM129" s="193" t="s">
        <v>2581</v>
      </c>
      <c r="AN129" s="193"/>
      <c r="AO129" s="197"/>
    </row>
    <row r="130" spans="1:41" s="187" customFormat="1" ht="63.75">
      <c r="A130" s="161" t="s">
        <v>871</v>
      </c>
      <c r="B130" s="161" t="s">
        <v>824</v>
      </c>
      <c r="C130" s="161" t="s">
        <v>43</v>
      </c>
      <c r="D130" s="161" t="s">
        <v>851</v>
      </c>
      <c r="E130" s="161" t="s">
        <v>45</v>
      </c>
      <c r="F130" s="161" t="s">
        <v>1728</v>
      </c>
      <c r="G130" s="161">
        <v>554311</v>
      </c>
      <c r="H130" s="161" t="s">
        <v>1729</v>
      </c>
      <c r="I130" s="161" t="s">
        <v>240</v>
      </c>
      <c r="J130" s="161" t="s">
        <v>41</v>
      </c>
      <c r="K130" s="161" t="s">
        <v>1730</v>
      </c>
      <c r="L130" s="161" t="s">
        <v>50</v>
      </c>
      <c r="M130" s="161" t="s">
        <v>32</v>
      </c>
      <c r="N130" s="161">
        <v>2008</v>
      </c>
      <c r="O130" s="161" t="s">
        <v>1731</v>
      </c>
      <c r="P130" s="161" t="s">
        <v>823</v>
      </c>
      <c r="Q130" s="161">
        <v>2.2576046000000001</v>
      </c>
      <c r="R130" s="161" t="s">
        <v>1732</v>
      </c>
      <c r="S130" s="180" t="s">
        <v>41</v>
      </c>
      <c r="T130" s="161"/>
      <c r="U130" s="161"/>
      <c r="V130" s="161" t="s">
        <v>1668</v>
      </c>
      <c r="W130" s="161" t="s">
        <v>1669</v>
      </c>
      <c r="X130" s="161"/>
      <c r="Y130" s="161"/>
      <c r="Z130" s="161"/>
      <c r="AA130" s="161"/>
      <c r="AB130" s="161"/>
      <c r="AC130" s="184" t="s">
        <v>2509</v>
      </c>
      <c r="AD130" s="185"/>
      <c r="AE130" s="186"/>
      <c r="AF130" s="184"/>
      <c r="AG130" s="199"/>
      <c r="AH130" s="184" t="s">
        <v>2662</v>
      </c>
      <c r="AI130" s="184">
        <v>2</v>
      </c>
      <c r="AJ130" s="200">
        <v>40865</v>
      </c>
      <c r="AK130" s="184"/>
      <c r="AL130" s="184" t="s">
        <v>2580</v>
      </c>
      <c r="AM130" s="184"/>
      <c r="AN130" s="184" t="s">
        <v>2581</v>
      </c>
      <c r="AO130" s="201"/>
    </row>
    <row r="131" spans="1:41" ht="102">
      <c r="A131" s="161" t="s">
        <v>896</v>
      </c>
      <c r="B131" s="161" t="s">
        <v>1733</v>
      </c>
      <c r="C131" s="161" t="s">
        <v>483</v>
      </c>
      <c r="D131" s="161" t="s">
        <v>1734</v>
      </c>
      <c r="E131" s="161" t="s">
        <v>485</v>
      </c>
      <c r="F131" s="161" t="s">
        <v>161</v>
      </c>
      <c r="G131" s="161" t="s">
        <v>1735</v>
      </c>
      <c r="H131" s="161"/>
      <c r="I131" s="161" t="s">
        <v>240</v>
      </c>
      <c r="J131" s="161" t="s">
        <v>41</v>
      </c>
      <c r="K131" s="161" t="s">
        <v>1736</v>
      </c>
      <c r="L131" s="161" t="s">
        <v>1737</v>
      </c>
      <c r="M131" s="161" t="s">
        <v>32</v>
      </c>
      <c r="N131" s="161">
        <v>1979</v>
      </c>
      <c r="O131" s="161" t="s">
        <v>1738</v>
      </c>
      <c r="P131" s="161" t="s">
        <v>1739</v>
      </c>
      <c r="Q131" s="161">
        <v>23.107000199999998</v>
      </c>
      <c r="R131" s="161" t="s">
        <v>1667</v>
      </c>
      <c r="S131" s="180" t="s">
        <v>41</v>
      </c>
      <c r="T131" s="161">
        <v>3.2876000000000001E-6</v>
      </c>
      <c r="U131" s="161"/>
      <c r="V131" s="161" t="s">
        <v>1718</v>
      </c>
      <c r="W131" s="161" t="s">
        <v>1686</v>
      </c>
      <c r="X131" s="161" t="s">
        <v>2455</v>
      </c>
      <c r="Y131" s="161" t="s">
        <v>2557</v>
      </c>
      <c r="Z131" s="161"/>
      <c r="AA131" s="161"/>
      <c r="AB131" s="161"/>
      <c r="AC131" s="150" t="s">
        <v>2360</v>
      </c>
      <c r="AD131" s="169"/>
      <c r="AE131" s="181"/>
      <c r="AF131" s="150"/>
      <c r="AG131" s="188"/>
      <c r="AH131" s="150"/>
      <c r="AI131" s="150">
        <v>2</v>
      </c>
      <c r="AJ131" s="182">
        <v>40853</v>
      </c>
      <c r="AK131" s="150"/>
      <c r="AL131" s="150" t="s">
        <v>2580</v>
      </c>
      <c r="AM131" s="150" t="s">
        <v>2581</v>
      </c>
      <c r="AN131" s="150"/>
      <c r="AO131" s="168"/>
    </row>
    <row r="132" spans="1:41" ht="51">
      <c r="A132" s="161" t="s">
        <v>896</v>
      </c>
      <c r="B132" s="161" t="s">
        <v>1713</v>
      </c>
      <c r="C132" s="161" t="s">
        <v>483</v>
      </c>
      <c r="D132" s="161" t="s">
        <v>202</v>
      </c>
      <c r="E132" s="161" t="s">
        <v>485</v>
      </c>
      <c r="F132" s="161" t="s">
        <v>1740</v>
      </c>
      <c r="G132" s="161" t="s">
        <v>1741</v>
      </c>
      <c r="H132" s="161" t="s">
        <v>1742</v>
      </c>
      <c r="I132" s="161" t="s">
        <v>240</v>
      </c>
      <c r="J132" s="161" t="s">
        <v>41</v>
      </c>
      <c r="K132" s="161" t="s">
        <v>1743</v>
      </c>
      <c r="L132" s="161" t="s">
        <v>1744</v>
      </c>
      <c r="M132" s="161" t="s">
        <v>32</v>
      </c>
      <c r="N132" s="161">
        <v>1980</v>
      </c>
      <c r="O132" s="161" t="s">
        <v>1745</v>
      </c>
      <c r="P132" s="161" t="s">
        <v>1746</v>
      </c>
      <c r="Q132" s="161">
        <v>4.7500559999999998</v>
      </c>
      <c r="R132" s="161" t="s">
        <v>1667</v>
      </c>
      <c r="S132" s="180" t="s">
        <v>41</v>
      </c>
      <c r="T132" s="161">
        <v>2.1506399999999999E-8</v>
      </c>
      <c r="U132" s="161"/>
      <c r="V132" s="161" t="s">
        <v>1718</v>
      </c>
      <c r="W132" s="161" t="s">
        <v>1686</v>
      </c>
      <c r="X132" s="161" t="s">
        <v>2455</v>
      </c>
      <c r="Y132" s="161" t="s">
        <v>2557</v>
      </c>
      <c r="Z132" s="161"/>
      <c r="AA132" s="161"/>
      <c r="AB132" s="161"/>
      <c r="AC132" s="150" t="s">
        <v>2360</v>
      </c>
      <c r="AD132" s="169"/>
      <c r="AE132" s="181"/>
      <c r="AF132" s="150"/>
      <c r="AG132" s="188"/>
      <c r="AH132" s="150"/>
      <c r="AI132" s="150">
        <v>2</v>
      </c>
      <c r="AJ132" s="182">
        <v>40853</v>
      </c>
      <c r="AK132" s="150"/>
      <c r="AL132" s="150" t="s">
        <v>2580</v>
      </c>
      <c r="AM132" s="150" t="s">
        <v>2581</v>
      </c>
      <c r="AN132" s="150"/>
      <c r="AO132" s="168"/>
    </row>
    <row r="133" spans="1:41" ht="51">
      <c r="A133" s="161" t="s">
        <v>896</v>
      </c>
      <c r="B133" s="161" t="s">
        <v>1498</v>
      </c>
      <c r="C133" s="161" t="s">
        <v>483</v>
      </c>
      <c r="D133" s="161" t="s">
        <v>1499</v>
      </c>
      <c r="E133" s="161" t="s">
        <v>485</v>
      </c>
      <c r="F133" s="161" t="s">
        <v>1747</v>
      </c>
      <c r="G133" s="161" t="s">
        <v>1748</v>
      </c>
      <c r="H133" s="161" t="s">
        <v>1749</v>
      </c>
      <c r="I133" s="161" t="s">
        <v>240</v>
      </c>
      <c r="J133" s="161" t="s">
        <v>41</v>
      </c>
      <c r="K133" s="161" t="s">
        <v>1750</v>
      </c>
      <c r="L133" s="161" t="s">
        <v>1751</v>
      </c>
      <c r="M133" s="161" t="s">
        <v>32</v>
      </c>
      <c r="N133" s="161">
        <v>1987</v>
      </c>
      <c r="O133" s="161" t="s">
        <v>1752</v>
      </c>
      <c r="P133" s="161" t="s">
        <v>1504</v>
      </c>
      <c r="Q133" s="161">
        <v>17.426476000000008</v>
      </c>
      <c r="R133" s="161" t="s">
        <v>1667</v>
      </c>
      <c r="S133" s="180" t="s">
        <v>41</v>
      </c>
      <c r="T133" s="161">
        <v>1.4879020000000001E-7</v>
      </c>
      <c r="U133" s="161"/>
      <c r="V133" s="161" t="s">
        <v>1753</v>
      </c>
      <c r="W133" s="161" t="s">
        <v>1686</v>
      </c>
      <c r="X133" s="161" t="s">
        <v>2455</v>
      </c>
      <c r="Y133" s="161" t="s">
        <v>2557</v>
      </c>
      <c r="Z133" s="161"/>
      <c r="AA133" s="161"/>
      <c r="AB133" s="161"/>
      <c r="AC133" s="150" t="s">
        <v>2360</v>
      </c>
      <c r="AD133" s="169"/>
      <c r="AE133" s="181"/>
      <c r="AF133" s="150"/>
      <c r="AG133" s="188"/>
      <c r="AH133" s="150"/>
      <c r="AI133" s="150">
        <v>2</v>
      </c>
      <c r="AJ133" s="182">
        <v>40853</v>
      </c>
      <c r="AK133" s="150"/>
      <c r="AL133" s="150" t="s">
        <v>2580</v>
      </c>
      <c r="AM133" s="150" t="s">
        <v>2581</v>
      </c>
      <c r="AN133" s="150"/>
      <c r="AO133" s="168"/>
    </row>
    <row r="134" spans="1:41" ht="76.5">
      <c r="A134" s="161" t="s">
        <v>943</v>
      </c>
      <c r="B134" s="161" t="s">
        <v>1754</v>
      </c>
      <c r="C134" s="161" t="s">
        <v>945</v>
      </c>
      <c r="D134" s="161" t="s">
        <v>1755</v>
      </c>
      <c r="E134" s="161" t="s">
        <v>947</v>
      </c>
      <c r="F134" s="161" t="s">
        <v>1756</v>
      </c>
      <c r="G134" s="161" t="s">
        <v>1757</v>
      </c>
      <c r="H134" s="161" t="s">
        <v>1758</v>
      </c>
      <c r="I134" s="161" t="s">
        <v>240</v>
      </c>
      <c r="J134" s="161" t="s">
        <v>41</v>
      </c>
      <c r="K134" s="161" t="s">
        <v>1759</v>
      </c>
      <c r="L134" s="161" t="s">
        <v>1760</v>
      </c>
      <c r="M134" s="161" t="s">
        <v>32</v>
      </c>
      <c r="N134" s="161">
        <v>2008</v>
      </c>
      <c r="O134" s="161" t="s">
        <v>1761</v>
      </c>
      <c r="P134" s="161" t="s">
        <v>1762</v>
      </c>
      <c r="Q134" s="161">
        <v>2.954844</v>
      </c>
      <c r="R134" s="161" t="s">
        <v>1732</v>
      </c>
      <c r="S134" s="180" t="s">
        <v>41</v>
      </c>
      <c r="T134" s="161"/>
      <c r="U134" s="161"/>
      <c r="V134" s="161" t="s">
        <v>1753</v>
      </c>
      <c r="W134" s="161" t="s">
        <v>1669</v>
      </c>
      <c r="X134" s="161"/>
      <c r="Y134" s="161" t="s">
        <v>2436</v>
      </c>
      <c r="Z134" s="161"/>
      <c r="AA134" s="161"/>
      <c r="AB134" s="161"/>
      <c r="AC134" s="150" t="s">
        <v>2360</v>
      </c>
      <c r="AD134" s="169"/>
      <c r="AE134" s="181"/>
      <c r="AF134" s="150"/>
      <c r="AG134" s="188"/>
      <c r="AH134" s="150"/>
      <c r="AI134" s="150">
        <v>2</v>
      </c>
      <c r="AJ134" s="182">
        <v>40853</v>
      </c>
      <c r="AK134" s="150"/>
      <c r="AL134" s="150" t="s">
        <v>2580</v>
      </c>
      <c r="AM134" s="150" t="s">
        <v>2581</v>
      </c>
      <c r="AN134" s="150"/>
      <c r="AO134" s="168"/>
    </row>
    <row r="135" spans="1:41" ht="140.25">
      <c r="A135" s="161" t="s">
        <v>897</v>
      </c>
      <c r="B135" s="161" t="s">
        <v>1763</v>
      </c>
      <c r="C135" s="161" t="s">
        <v>504</v>
      </c>
      <c r="D135" s="161" t="s">
        <v>1764</v>
      </c>
      <c r="E135" s="161" t="s">
        <v>506</v>
      </c>
      <c r="F135" s="161" t="s">
        <v>1765</v>
      </c>
      <c r="G135" s="161">
        <v>5782311</v>
      </c>
      <c r="H135" s="161" t="s">
        <v>1766</v>
      </c>
      <c r="I135" s="161" t="s">
        <v>240</v>
      </c>
      <c r="J135" s="161" t="s">
        <v>41</v>
      </c>
      <c r="K135" s="161" t="s">
        <v>1767</v>
      </c>
      <c r="L135" s="161" t="s">
        <v>50</v>
      </c>
      <c r="M135" s="161" t="s">
        <v>32</v>
      </c>
      <c r="N135" s="161">
        <v>2008</v>
      </c>
      <c r="O135" s="161" t="s">
        <v>1768</v>
      </c>
      <c r="P135" s="161" t="s">
        <v>1769</v>
      </c>
      <c r="Q135" s="161">
        <v>14.653471999999999</v>
      </c>
      <c r="R135" s="161" t="s">
        <v>1667</v>
      </c>
      <c r="S135" s="180">
        <v>0.6</v>
      </c>
      <c r="T135" s="161"/>
      <c r="U135" s="161"/>
      <c r="V135" s="161" t="s">
        <v>1770</v>
      </c>
      <c r="W135" s="161" t="s">
        <v>1771</v>
      </c>
      <c r="X135" s="161" t="s">
        <v>2510</v>
      </c>
      <c r="Y135" s="161"/>
      <c r="Z135" s="161"/>
      <c r="AA135" s="161"/>
      <c r="AB135" s="161"/>
      <c r="AC135" s="150" t="s">
        <v>2345</v>
      </c>
      <c r="AD135" s="169">
        <v>1</v>
      </c>
      <c r="AE135" s="181">
        <v>99275014</v>
      </c>
      <c r="AF135" s="150"/>
      <c r="AG135" s="188"/>
      <c r="AH135" s="150" t="s">
        <v>2778</v>
      </c>
      <c r="AI135" s="184">
        <v>2</v>
      </c>
      <c r="AJ135" s="200">
        <v>40872</v>
      </c>
      <c r="AK135" s="184"/>
      <c r="AL135" s="150" t="s">
        <v>2580</v>
      </c>
      <c r="AM135" s="184" t="s">
        <v>2581</v>
      </c>
      <c r="AN135" s="184"/>
      <c r="AO135" s="168">
        <f t="shared" ref="AO135:AO141" si="9">AD135*Q135</f>
        <v>14.653471999999999</v>
      </c>
    </row>
    <row r="136" spans="1:41" ht="63.75">
      <c r="A136" s="161" t="s">
        <v>896</v>
      </c>
      <c r="B136" s="161" t="s">
        <v>1772</v>
      </c>
      <c r="C136" s="161" t="s">
        <v>483</v>
      </c>
      <c r="D136" s="161" t="s">
        <v>1773</v>
      </c>
      <c r="E136" s="161" t="s">
        <v>485</v>
      </c>
      <c r="F136" s="161" t="s">
        <v>437</v>
      </c>
      <c r="G136" s="161" t="s">
        <v>1774</v>
      </c>
      <c r="H136" s="161" t="s">
        <v>41</v>
      </c>
      <c r="I136" s="161" t="s">
        <v>240</v>
      </c>
      <c r="J136" s="161" t="s">
        <v>41</v>
      </c>
      <c r="K136" s="161" t="s">
        <v>1775</v>
      </c>
      <c r="L136" s="161" t="s">
        <v>1776</v>
      </c>
      <c r="M136" s="161" t="s">
        <v>32</v>
      </c>
      <c r="N136" s="161">
        <v>1979</v>
      </c>
      <c r="O136" s="161" t="s">
        <v>1777</v>
      </c>
      <c r="P136" s="161" t="s">
        <v>1778</v>
      </c>
      <c r="Q136" s="161">
        <v>5.9816739999999999</v>
      </c>
      <c r="R136" s="161" t="s">
        <v>1667</v>
      </c>
      <c r="S136" s="180" t="s">
        <v>41</v>
      </c>
      <c r="T136" s="161"/>
      <c r="U136" s="161"/>
      <c r="V136" s="161" t="s">
        <v>1668</v>
      </c>
      <c r="W136" s="161" t="s">
        <v>1669</v>
      </c>
      <c r="X136" s="161" t="s">
        <v>2455</v>
      </c>
      <c r="Y136" s="161" t="s">
        <v>2561</v>
      </c>
      <c r="Z136" s="161"/>
      <c r="AA136" s="161"/>
      <c r="AB136" s="161"/>
      <c r="AC136" s="150" t="s">
        <v>2360</v>
      </c>
      <c r="AD136" s="169"/>
      <c r="AE136" s="181"/>
      <c r="AF136" s="150"/>
      <c r="AG136" s="188"/>
      <c r="AH136" s="150"/>
      <c r="AI136" s="150">
        <v>2</v>
      </c>
      <c r="AJ136" s="182">
        <v>40853</v>
      </c>
      <c r="AK136" s="150"/>
      <c r="AL136" s="150" t="s">
        <v>2580</v>
      </c>
      <c r="AM136" s="150" t="s">
        <v>2581</v>
      </c>
      <c r="AN136" s="150"/>
      <c r="AO136" s="168"/>
    </row>
    <row r="137" spans="1:41" ht="127.5">
      <c r="A137" s="161" t="s">
        <v>897</v>
      </c>
      <c r="B137" s="161" t="s">
        <v>1779</v>
      </c>
      <c r="C137" s="161" t="s">
        <v>504</v>
      </c>
      <c r="D137" s="161" t="s">
        <v>1780</v>
      </c>
      <c r="E137" s="161" t="s">
        <v>506</v>
      </c>
      <c r="F137" s="161" t="s">
        <v>1765</v>
      </c>
      <c r="G137" s="161">
        <v>6153211</v>
      </c>
      <c r="H137" s="161" t="s">
        <v>1781</v>
      </c>
      <c r="I137" s="161" t="s">
        <v>240</v>
      </c>
      <c r="J137" s="161" t="s">
        <v>41</v>
      </c>
      <c r="K137" s="161" t="s">
        <v>1782</v>
      </c>
      <c r="L137" s="161" t="s">
        <v>50</v>
      </c>
      <c r="M137" s="161" t="s">
        <v>32</v>
      </c>
      <c r="N137" s="161">
        <v>2008</v>
      </c>
      <c r="O137" s="161" t="s">
        <v>1783</v>
      </c>
      <c r="P137" s="161" t="s">
        <v>1784</v>
      </c>
      <c r="Q137" s="161">
        <v>6.2593975999999998</v>
      </c>
      <c r="R137" s="161" t="s">
        <v>1732</v>
      </c>
      <c r="S137" s="180" t="s">
        <v>41</v>
      </c>
      <c r="T137" s="161"/>
      <c r="U137" s="161"/>
      <c r="V137" s="161" t="s">
        <v>1785</v>
      </c>
      <c r="W137" s="161" t="s">
        <v>1786</v>
      </c>
      <c r="X137" s="161" t="s">
        <v>2510</v>
      </c>
      <c r="Y137" s="161"/>
      <c r="Z137" s="161"/>
      <c r="AA137" s="161"/>
      <c r="AB137" s="161"/>
      <c r="AC137" s="150" t="s">
        <v>2345</v>
      </c>
      <c r="AD137" s="169">
        <v>4.7674964772193525E-2</v>
      </c>
      <c r="AE137" s="181" t="s">
        <v>2663</v>
      </c>
      <c r="AF137" s="150"/>
      <c r="AG137" s="188"/>
      <c r="AH137" s="150" t="s">
        <v>2779</v>
      </c>
      <c r="AI137" s="184">
        <v>2</v>
      </c>
      <c r="AJ137" s="200">
        <v>40865</v>
      </c>
      <c r="AK137" s="184"/>
      <c r="AL137" s="150" t="s">
        <v>2580</v>
      </c>
      <c r="AM137" s="184"/>
      <c r="AN137" s="184" t="s">
        <v>2581</v>
      </c>
      <c r="AO137" s="168">
        <f t="shared" si="9"/>
        <v>0.29841656007515266</v>
      </c>
    </row>
    <row r="138" spans="1:41" ht="127.5">
      <c r="A138" s="161" t="s">
        <v>897</v>
      </c>
      <c r="B138" s="161" t="s">
        <v>1779</v>
      </c>
      <c r="C138" s="161" t="s">
        <v>504</v>
      </c>
      <c r="D138" s="161" t="s">
        <v>1780</v>
      </c>
      <c r="E138" s="161" t="s">
        <v>506</v>
      </c>
      <c r="F138" s="161" t="s">
        <v>1765</v>
      </c>
      <c r="G138" s="161">
        <v>6153211</v>
      </c>
      <c r="H138" s="161" t="s">
        <v>1781</v>
      </c>
      <c r="I138" s="161" t="s">
        <v>240</v>
      </c>
      <c r="J138" s="161" t="s">
        <v>41</v>
      </c>
      <c r="K138" s="161" t="s">
        <v>1782</v>
      </c>
      <c r="L138" s="161" t="s">
        <v>50</v>
      </c>
      <c r="M138" s="161" t="s">
        <v>32</v>
      </c>
      <c r="N138" s="161">
        <v>2008</v>
      </c>
      <c r="O138" s="161" t="s">
        <v>1783</v>
      </c>
      <c r="P138" s="161" t="s">
        <v>1784</v>
      </c>
      <c r="Q138" s="161">
        <v>6.2593975999999998</v>
      </c>
      <c r="R138" s="161" t="s">
        <v>1732</v>
      </c>
      <c r="S138" s="180" t="s">
        <v>41</v>
      </c>
      <c r="T138" s="161"/>
      <c r="U138" s="161"/>
      <c r="V138" s="161" t="s">
        <v>1785</v>
      </c>
      <c r="W138" s="161" t="s">
        <v>1786</v>
      </c>
      <c r="X138" s="161" t="s">
        <v>2510</v>
      </c>
      <c r="Y138" s="161"/>
      <c r="Z138" s="161"/>
      <c r="AA138" s="161"/>
      <c r="AB138" s="161"/>
      <c r="AC138" s="150" t="s">
        <v>2345</v>
      </c>
      <c r="AD138" s="169">
        <v>6.5758572099577278E-2</v>
      </c>
      <c r="AE138" s="181" t="s">
        <v>2664</v>
      </c>
      <c r="AF138" s="150"/>
      <c r="AG138" s="188"/>
      <c r="AH138" s="150" t="s">
        <v>2779</v>
      </c>
      <c r="AI138" s="184">
        <v>2</v>
      </c>
      <c r="AJ138" s="200">
        <v>40865</v>
      </c>
      <c r="AK138" s="184"/>
      <c r="AL138" s="150" t="s">
        <v>2580</v>
      </c>
      <c r="AM138" s="184"/>
      <c r="AN138" s="184" t="s">
        <v>2581</v>
      </c>
      <c r="AO138" s="168">
        <f t="shared" si="9"/>
        <v>0.41160904837952095</v>
      </c>
    </row>
    <row r="139" spans="1:41" ht="127.5">
      <c r="A139" s="161" t="s">
        <v>897</v>
      </c>
      <c r="B139" s="161" t="s">
        <v>1779</v>
      </c>
      <c r="C139" s="161" t="s">
        <v>504</v>
      </c>
      <c r="D139" s="161" t="s">
        <v>1780</v>
      </c>
      <c r="E139" s="161" t="s">
        <v>506</v>
      </c>
      <c r="F139" s="161" t="s">
        <v>1765</v>
      </c>
      <c r="G139" s="161">
        <v>6153211</v>
      </c>
      <c r="H139" s="161" t="s">
        <v>1781</v>
      </c>
      <c r="I139" s="161" t="s">
        <v>240</v>
      </c>
      <c r="J139" s="161" t="s">
        <v>41</v>
      </c>
      <c r="K139" s="161" t="s">
        <v>1782</v>
      </c>
      <c r="L139" s="161" t="s">
        <v>50</v>
      </c>
      <c r="M139" s="161" t="s">
        <v>32</v>
      </c>
      <c r="N139" s="161">
        <v>2008</v>
      </c>
      <c r="O139" s="161" t="s">
        <v>1783</v>
      </c>
      <c r="P139" s="161" t="s">
        <v>1784</v>
      </c>
      <c r="Q139" s="161">
        <v>6.2593975999999998</v>
      </c>
      <c r="R139" s="161" t="s">
        <v>1732</v>
      </c>
      <c r="S139" s="180" t="s">
        <v>41</v>
      </c>
      <c r="T139" s="161"/>
      <c r="U139" s="161"/>
      <c r="V139" s="161" t="s">
        <v>1785</v>
      </c>
      <c r="W139" s="161" t="s">
        <v>1786</v>
      </c>
      <c r="X139" s="161" t="s">
        <v>2510</v>
      </c>
      <c r="Y139" s="161"/>
      <c r="Z139" s="161"/>
      <c r="AA139" s="161"/>
      <c r="AB139" s="161"/>
      <c r="AC139" s="150" t="s">
        <v>2345</v>
      </c>
      <c r="AD139" s="169">
        <v>0.40864255519023013</v>
      </c>
      <c r="AE139" s="181" t="s">
        <v>2665</v>
      </c>
      <c r="AF139" s="150"/>
      <c r="AG139" s="188"/>
      <c r="AH139" s="150" t="s">
        <v>2779</v>
      </c>
      <c r="AI139" s="184">
        <v>2</v>
      </c>
      <c r="AJ139" s="200">
        <v>40865</v>
      </c>
      <c r="AK139" s="184"/>
      <c r="AL139" s="150" t="s">
        <v>2580</v>
      </c>
      <c r="AM139" s="184"/>
      <c r="AN139" s="184" t="s">
        <v>2581</v>
      </c>
      <c r="AO139" s="168">
        <f t="shared" si="9"/>
        <v>2.5578562292155937</v>
      </c>
    </row>
    <row r="140" spans="1:41" ht="127.5">
      <c r="A140" s="161" t="s">
        <v>897</v>
      </c>
      <c r="B140" s="161" t="s">
        <v>1779</v>
      </c>
      <c r="C140" s="161" t="s">
        <v>504</v>
      </c>
      <c r="D140" s="161" t="s">
        <v>1780</v>
      </c>
      <c r="E140" s="161" t="s">
        <v>506</v>
      </c>
      <c r="F140" s="161" t="s">
        <v>1765</v>
      </c>
      <c r="G140" s="161">
        <v>6153211</v>
      </c>
      <c r="H140" s="161" t="s">
        <v>1781</v>
      </c>
      <c r="I140" s="161" t="s">
        <v>240</v>
      </c>
      <c r="J140" s="161" t="s">
        <v>41</v>
      </c>
      <c r="K140" s="161" t="s">
        <v>1782</v>
      </c>
      <c r="L140" s="161" t="s">
        <v>50</v>
      </c>
      <c r="M140" s="161" t="s">
        <v>32</v>
      </c>
      <c r="N140" s="161">
        <v>2008</v>
      </c>
      <c r="O140" s="161" t="s">
        <v>1783</v>
      </c>
      <c r="P140" s="161" t="s">
        <v>1784</v>
      </c>
      <c r="Q140" s="161">
        <v>6.2593975999999998</v>
      </c>
      <c r="R140" s="161" t="s">
        <v>1732</v>
      </c>
      <c r="S140" s="180" t="s">
        <v>41</v>
      </c>
      <c r="T140" s="161"/>
      <c r="U140" s="161"/>
      <c r="V140" s="161" t="s">
        <v>1785</v>
      </c>
      <c r="W140" s="161" t="s">
        <v>1786</v>
      </c>
      <c r="X140" s="161" t="s">
        <v>2510</v>
      </c>
      <c r="Y140" s="161"/>
      <c r="Z140" s="161"/>
      <c r="AA140" s="161"/>
      <c r="AB140" s="161"/>
      <c r="AC140" s="150" t="s">
        <v>2345</v>
      </c>
      <c r="AD140" s="169">
        <v>0.45796148426491312</v>
      </c>
      <c r="AE140" s="181" t="s">
        <v>2666</v>
      </c>
      <c r="AF140" s="150"/>
      <c r="AG140" s="188"/>
      <c r="AH140" s="150" t="s">
        <v>2779</v>
      </c>
      <c r="AI140" s="184">
        <v>2</v>
      </c>
      <c r="AJ140" s="200">
        <v>40865</v>
      </c>
      <c r="AK140" s="184"/>
      <c r="AL140" s="150" t="s">
        <v>2580</v>
      </c>
      <c r="AM140" s="184"/>
      <c r="AN140" s="184" t="s">
        <v>2581</v>
      </c>
      <c r="AO140" s="168">
        <f t="shared" si="9"/>
        <v>2.8665630155002351</v>
      </c>
    </row>
    <row r="141" spans="1:41" ht="127.5">
      <c r="A141" s="161" t="s">
        <v>897</v>
      </c>
      <c r="B141" s="161" t="s">
        <v>1779</v>
      </c>
      <c r="C141" s="161" t="s">
        <v>504</v>
      </c>
      <c r="D141" s="161" t="s">
        <v>1780</v>
      </c>
      <c r="E141" s="161" t="s">
        <v>506</v>
      </c>
      <c r="F141" s="161" t="s">
        <v>1765</v>
      </c>
      <c r="G141" s="161">
        <v>6153211</v>
      </c>
      <c r="H141" s="161" t="s">
        <v>1781</v>
      </c>
      <c r="I141" s="161" t="s">
        <v>240</v>
      </c>
      <c r="J141" s="161" t="s">
        <v>41</v>
      </c>
      <c r="K141" s="161" t="s">
        <v>1782</v>
      </c>
      <c r="L141" s="161" t="s">
        <v>50</v>
      </c>
      <c r="M141" s="161" t="s">
        <v>32</v>
      </c>
      <c r="N141" s="161">
        <v>2008</v>
      </c>
      <c r="O141" s="161" t="s">
        <v>1783</v>
      </c>
      <c r="P141" s="161" t="s">
        <v>1784</v>
      </c>
      <c r="Q141" s="161">
        <v>6.2593975999999998</v>
      </c>
      <c r="R141" s="161" t="s">
        <v>1732</v>
      </c>
      <c r="S141" s="180" t="s">
        <v>41</v>
      </c>
      <c r="T141" s="161"/>
      <c r="U141" s="161"/>
      <c r="V141" s="161" t="s">
        <v>1785</v>
      </c>
      <c r="W141" s="161" t="s">
        <v>1786</v>
      </c>
      <c r="X141" s="161" t="s">
        <v>2510</v>
      </c>
      <c r="Y141" s="161"/>
      <c r="Z141" s="161"/>
      <c r="AA141" s="161"/>
      <c r="AB141" s="161"/>
      <c r="AC141" s="150" t="s">
        <v>2345</v>
      </c>
      <c r="AD141" s="169">
        <v>1.9962423673085958E-2</v>
      </c>
      <c r="AE141" s="181" t="s">
        <v>2667</v>
      </c>
      <c r="AF141" s="150"/>
      <c r="AG141" s="188"/>
      <c r="AH141" s="150" t="s">
        <v>2779</v>
      </c>
      <c r="AI141" s="184">
        <v>2</v>
      </c>
      <c r="AJ141" s="200">
        <v>40865</v>
      </c>
      <c r="AK141" s="184"/>
      <c r="AL141" s="150" t="s">
        <v>2580</v>
      </c>
      <c r="AM141" s="184"/>
      <c r="AN141" s="184" t="s">
        <v>2581</v>
      </c>
      <c r="AO141" s="168">
        <f t="shared" si="9"/>
        <v>0.12495274682949743</v>
      </c>
    </row>
    <row r="142" spans="1:41" ht="63.75">
      <c r="A142" s="161" t="s">
        <v>1544</v>
      </c>
      <c r="B142" s="161" t="s">
        <v>1545</v>
      </c>
      <c r="C142" s="161" t="s">
        <v>77</v>
      </c>
      <c r="D142" s="161" t="s">
        <v>1546</v>
      </c>
      <c r="E142" s="161" t="s">
        <v>1547</v>
      </c>
      <c r="F142" s="161" t="s">
        <v>1787</v>
      </c>
      <c r="G142" s="161">
        <v>6194211</v>
      </c>
      <c r="H142" s="161" t="s">
        <v>1788</v>
      </c>
      <c r="I142" s="161" t="s">
        <v>240</v>
      </c>
      <c r="J142" s="161" t="s">
        <v>41</v>
      </c>
      <c r="K142" s="161" t="s">
        <v>1789</v>
      </c>
      <c r="L142" s="161" t="s">
        <v>50</v>
      </c>
      <c r="M142" s="161" t="s">
        <v>32</v>
      </c>
      <c r="N142" s="161">
        <v>2008</v>
      </c>
      <c r="O142" s="161" t="s">
        <v>1790</v>
      </c>
      <c r="P142" s="161" t="s">
        <v>1553</v>
      </c>
      <c r="Q142" s="161">
        <v>1.3039720000000001</v>
      </c>
      <c r="R142" s="161" t="s">
        <v>1667</v>
      </c>
      <c r="S142" s="180" t="s">
        <v>41</v>
      </c>
      <c r="T142" s="161"/>
      <c r="U142" s="161"/>
      <c r="V142" s="161" t="s">
        <v>1753</v>
      </c>
      <c r="W142" s="161" t="s">
        <v>1669</v>
      </c>
      <c r="X142" s="161" t="s">
        <v>2492</v>
      </c>
      <c r="Y142" s="161" t="s">
        <v>2493</v>
      </c>
      <c r="Z142" s="161" t="s">
        <v>2362</v>
      </c>
      <c r="AA142" s="161"/>
      <c r="AB142" s="161"/>
      <c r="AC142" s="150" t="s">
        <v>2390</v>
      </c>
      <c r="AD142" s="169">
        <v>1</v>
      </c>
      <c r="AE142" s="181">
        <v>12103314</v>
      </c>
      <c r="AF142" s="150">
        <v>11</v>
      </c>
      <c r="AG142" s="188"/>
      <c r="AH142" s="150" t="s">
        <v>2668</v>
      </c>
      <c r="AI142" s="150">
        <v>2</v>
      </c>
      <c r="AJ142" s="182">
        <v>40865</v>
      </c>
      <c r="AK142" s="150"/>
      <c r="AL142" s="150" t="s">
        <v>2580</v>
      </c>
      <c r="AM142" s="150"/>
      <c r="AN142" s="150" t="s">
        <v>2581</v>
      </c>
      <c r="AO142" s="168">
        <f t="shared" ref="AO142" si="10">AD142*AF142</f>
        <v>11</v>
      </c>
    </row>
    <row r="143" spans="1:41" ht="63.75">
      <c r="A143" s="161" t="s">
        <v>1488</v>
      </c>
      <c r="B143" s="161" t="s">
        <v>1791</v>
      </c>
      <c r="C143" s="161" t="s">
        <v>1490</v>
      </c>
      <c r="D143" s="161" t="s">
        <v>1792</v>
      </c>
      <c r="E143" s="161" t="s">
        <v>41</v>
      </c>
      <c r="F143" s="161" t="s">
        <v>41</v>
      </c>
      <c r="G143" s="161" t="s">
        <v>1793</v>
      </c>
      <c r="H143" s="161" t="s">
        <v>41</v>
      </c>
      <c r="I143" s="161" t="s">
        <v>240</v>
      </c>
      <c r="J143" s="161" t="s">
        <v>41</v>
      </c>
      <c r="K143" s="161" t="s">
        <v>1794</v>
      </c>
      <c r="L143" s="161" t="s">
        <v>1795</v>
      </c>
      <c r="M143" s="161" t="s">
        <v>32</v>
      </c>
      <c r="N143" s="161">
        <v>2008</v>
      </c>
      <c r="O143" s="161" t="s">
        <v>1796</v>
      </c>
      <c r="P143" s="161" t="s">
        <v>1797</v>
      </c>
      <c r="Q143" s="161">
        <v>3.140196</v>
      </c>
      <c r="R143" s="161" t="s">
        <v>1667</v>
      </c>
      <c r="S143" s="180" t="s">
        <v>41</v>
      </c>
      <c r="T143" s="161"/>
      <c r="U143" s="161"/>
      <c r="V143" s="161" t="s">
        <v>1753</v>
      </c>
      <c r="W143" s="161" t="s">
        <v>1669</v>
      </c>
      <c r="X143" s="161"/>
      <c r="Y143" s="161"/>
      <c r="Z143" s="161"/>
      <c r="AA143" s="161"/>
      <c r="AB143" s="161"/>
      <c r="AC143" s="150" t="s">
        <v>2509</v>
      </c>
      <c r="AD143" s="169"/>
      <c r="AE143" s="181"/>
      <c r="AF143" s="150"/>
      <c r="AG143" s="188"/>
      <c r="AH143" s="150" t="s">
        <v>2574</v>
      </c>
      <c r="AI143" s="150">
        <v>2</v>
      </c>
      <c r="AJ143" s="182">
        <v>40854</v>
      </c>
      <c r="AK143" s="150"/>
      <c r="AL143" s="150" t="s">
        <v>2580</v>
      </c>
      <c r="AM143" s="150" t="s">
        <v>2581</v>
      </c>
      <c r="AN143" s="150"/>
      <c r="AO143" s="168"/>
    </row>
    <row r="144" spans="1:41" ht="102">
      <c r="A144" s="161" t="s">
        <v>896</v>
      </c>
      <c r="B144" s="161" t="s">
        <v>1659</v>
      </c>
      <c r="C144" s="161" t="s">
        <v>483</v>
      </c>
      <c r="D144" s="161" t="s">
        <v>1660</v>
      </c>
      <c r="E144" s="161" t="s">
        <v>485</v>
      </c>
      <c r="F144" s="161" t="s">
        <v>1798</v>
      </c>
      <c r="G144" s="161">
        <v>6510311</v>
      </c>
      <c r="H144" s="161" t="s">
        <v>41</v>
      </c>
      <c r="I144" s="161" t="s">
        <v>240</v>
      </c>
      <c r="J144" s="161" t="s">
        <v>41</v>
      </c>
      <c r="K144" s="161" t="s">
        <v>1799</v>
      </c>
      <c r="L144" s="161" t="s">
        <v>1800</v>
      </c>
      <c r="M144" s="161" t="s">
        <v>32</v>
      </c>
      <c r="N144" s="161">
        <v>1979</v>
      </c>
      <c r="O144" s="161" t="s">
        <v>1801</v>
      </c>
      <c r="P144" s="161" t="s">
        <v>1802</v>
      </c>
      <c r="Q144" s="161">
        <v>9.9869143999999999</v>
      </c>
      <c r="R144" s="161" t="s">
        <v>1667</v>
      </c>
      <c r="S144" s="180" t="s">
        <v>41</v>
      </c>
      <c r="T144" s="161"/>
      <c r="U144" s="161"/>
      <c r="V144" s="161" t="s">
        <v>1753</v>
      </c>
      <c r="W144" s="161" t="s">
        <v>1669</v>
      </c>
      <c r="X144" s="161" t="s">
        <v>2455</v>
      </c>
      <c r="Y144" s="161" t="s">
        <v>2562</v>
      </c>
      <c r="Z144" s="161"/>
      <c r="AA144" s="161"/>
      <c r="AB144" s="161"/>
      <c r="AC144" s="150" t="s">
        <v>2360</v>
      </c>
      <c r="AD144" s="169"/>
      <c r="AE144" s="181"/>
      <c r="AF144" s="150"/>
      <c r="AG144" s="188"/>
      <c r="AH144" s="150"/>
      <c r="AI144" s="150">
        <v>2</v>
      </c>
      <c r="AJ144" s="182">
        <v>40853</v>
      </c>
      <c r="AK144" s="150"/>
      <c r="AL144" s="150" t="s">
        <v>2742</v>
      </c>
      <c r="AM144" s="150"/>
      <c r="AN144" s="150" t="s">
        <v>2581</v>
      </c>
      <c r="AO144" s="168"/>
    </row>
    <row r="145" spans="1:41" ht="76.5">
      <c r="A145" s="161" t="s">
        <v>897</v>
      </c>
      <c r="B145" s="161" t="s">
        <v>1803</v>
      </c>
      <c r="C145" s="161" t="s">
        <v>504</v>
      </c>
      <c r="D145" s="161" t="s">
        <v>1804</v>
      </c>
      <c r="E145" s="161" t="s">
        <v>506</v>
      </c>
      <c r="F145" s="161" t="s">
        <v>565</v>
      </c>
      <c r="G145" s="161">
        <v>6616811</v>
      </c>
      <c r="H145" s="161" t="s">
        <v>1805</v>
      </c>
      <c r="I145" s="161" t="s">
        <v>240</v>
      </c>
      <c r="J145" s="161" t="s">
        <v>41</v>
      </c>
      <c r="K145" s="161" t="s">
        <v>1806</v>
      </c>
      <c r="L145" s="161" t="s">
        <v>50</v>
      </c>
      <c r="M145" s="161" t="s">
        <v>32</v>
      </c>
      <c r="N145" s="161">
        <v>2008</v>
      </c>
      <c r="O145" s="161" t="s">
        <v>1807</v>
      </c>
      <c r="P145" s="161" t="s">
        <v>1808</v>
      </c>
      <c r="Q145" s="161">
        <v>2.3665629799999999</v>
      </c>
      <c r="R145" s="161" t="s">
        <v>1667</v>
      </c>
      <c r="S145" s="180" t="s">
        <v>41</v>
      </c>
      <c r="T145" s="161"/>
      <c r="U145" s="161"/>
      <c r="V145" s="161" t="s">
        <v>1809</v>
      </c>
      <c r="W145" s="161" t="s">
        <v>1669</v>
      </c>
      <c r="X145" s="161" t="s">
        <v>2510</v>
      </c>
      <c r="Y145" s="161"/>
      <c r="Z145" s="161"/>
      <c r="AA145" s="161"/>
      <c r="AB145" s="161"/>
      <c r="AC145" s="150" t="s">
        <v>2345</v>
      </c>
      <c r="AD145" s="169">
        <v>0.35218869528261793</v>
      </c>
      <c r="AE145" s="181" t="s">
        <v>2669</v>
      </c>
      <c r="AF145" s="150"/>
      <c r="AG145" s="188"/>
      <c r="AH145" s="150" t="s">
        <v>2779</v>
      </c>
      <c r="AI145" s="184">
        <v>2</v>
      </c>
      <c r="AJ145" s="200">
        <v>40865</v>
      </c>
      <c r="AK145" s="184"/>
      <c r="AL145" s="150" t="s">
        <v>2580</v>
      </c>
      <c r="AM145" s="184"/>
      <c r="AN145" s="184" t="s">
        <v>2581</v>
      </c>
      <c r="AO145" s="168">
        <f t="shared" ref="AO145:AO158" si="11">AD145*Q145</f>
        <v>0.83347672823034413</v>
      </c>
    </row>
    <row r="146" spans="1:41" ht="76.5">
      <c r="A146" s="161" t="s">
        <v>897</v>
      </c>
      <c r="B146" s="161" t="s">
        <v>1803</v>
      </c>
      <c r="C146" s="161" t="s">
        <v>504</v>
      </c>
      <c r="D146" s="161" t="s">
        <v>1804</v>
      </c>
      <c r="E146" s="161" t="s">
        <v>506</v>
      </c>
      <c r="F146" s="161" t="s">
        <v>565</v>
      </c>
      <c r="G146" s="161">
        <v>6616811</v>
      </c>
      <c r="H146" s="161" t="s">
        <v>1805</v>
      </c>
      <c r="I146" s="161" t="s">
        <v>240</v>
      </c>
      <c r="J146" s="161" t="s">
        <v>41</v>
      </c>
      <c r="K146" s="161" t="s">
        <v>1806</v>
      </c>
      <c r="L146" s="161" t="s">
        <v>50</v>
      </c>
      <c r="M146" s="161" t="s">
        <v>32</v>
      </c>
      <c r="N146" s="161">
        <v>2008</v>
      </c>
      <c r="O146" s="161" t="s">
        <v>1807</v>
      </c>
      <c r="P146" s="161" t="s">
        <v>1808</v>
      </c>
      <c r="Q146" s="161">
        <v>2.3665629799999999</v>
      </c>
      <c r="R146" s="161" t="s">
        <v>1667</v>
      </c>
      <c r="S146" s="180" t="s">
        <v>41</v>
      </c>
      <c r="T146" s="161"/>
      <c r="U146" s="161"/>
      <c r="V146" s="161" t="s">
        <v>1809</v>
      </c>
      <c r="W146" s="161" t="s">
        <v>1669</v>
      </c>
      <c r="X146" s="161" t="s">
        <v>2510</v>
      </c>
      <c r="Y146" s="161"/>
      <c r="Z146" s="161"/>
      <c r="AA146" s="161"/>
      <c r="AB146" s="161"/>
      <c r="AC146" s="150" t="s">
        <v>2345</v>
      </c>
      <c r="AD146" s="169">
        <v>0.35218869528261793</v>
      </c>
      <c r="AE146" s="181" t="s">
        <v>2669</v>
      </c>
      <c r="AF146" s="150"/>
      <c r="AG146" s="188"/>
      <c r="AH146" s="150" t="s">
        <v>2779</v>
      </c>
      <c r="AI146" s="184">
        <v>2</v>
      </c>
      <c r="AJ146" s="200">
        <v>40865</v>
      </c>
      <c r="AK146" s="184"/>
      <c r="AL146" s="150" t="s">
        <v>2580</v>
      </c>
      <c r="AM146" s="184"/>
      <c r="AN146" s="184" t="s">
        <v>2581</v>
      </c>
      <c r="AO146" s="168">
        <f t="shared" si="11"/>
        <v>0.83347672823034413</v>
      </c>
    </row>
    <row r="147" spans="1:41" ht="76.5">
      <c r="A147" s="161" t="s">
        <v>897</v>
      </c>
      <c r="B147" s="161" t="s">
        <v>1803</v>
      </c>
      <c r="C147" s="161" t="s">
        <v>504</v>
      </c>
      <c r="D147" s="161" t="s">
        <v>1804</v>
      </c>
      <c r="E147" s="161" t="s">
        <v>506</v>
      </c>
      <c r="F147" s="161" t="s">
        <v>565</v>
      </c>
      <c r="G147" s="161">
        <v>6616811</v>
      </c>
      <c r="H147" s="161" t="s">
        <v>1805</v>
      </c>
      <c r="I147" s="161" t="s">
        <v>240</v>
      </c>
      <c r="J147" s="161" t="s">
        <v>41</v>
      </c>
      <c r="K147" s="161" t="s">
        <v>1806</v>
      </c>
      <c r="L147" s="161" t="s">
        <v>50</v>
      </c>
      <c r="M147" s="161" t="s">
        <v>32</v>
      </c>
      <c r="N147" s="161">
        <v>2008</v>
      </c>
      <c r="O147" s="161" t="s">
        <v>1807</v>
      </c>
      <c r="P147" s="161" t="s">
        <v>1808</v>
      </c>
      <c r="Q147" s="161">
        <v>2.3665629799999999</v>
      </c>
      <c r="R147" s="161" t="s">
        <v>1667</v>
      </c>
      <c r="S147" s="180" t="s">
        <v>41</v>
      </c>
      <c r="T147" s="161"/>
      <c r="U147" s="161"/>
      <c r="V147" s="161" t="s">
        <v>1809</v>
      </c>
      <c r="W147" s="161" t="s">
        <v>1669</v>
      </c>
      <c r="X147" s="161" t="s">
        <v>2510</v>
      </c>
      <c r="Y147" s="161"/>
      <c r="Z147" s="161"/>
      <c r="AA147" s="161"/>
      <c r="AB147" s="161"/>
      <c r="AC147" s="150" t="s">
        <v>2345</v>
      </c>
      <c r="AD147" s="169">
        <v>7.2290692732681669E-2</v>
      </c>
      <c r="AE147" s="181" t="s">
        <v>2670</v>
      </c>
      <c r="AF147" s="150"/>
      <c r="AG147" s="188"/>
      <c r="AH147" s="150" t="s">
        <v>2779</v>
      </c>
      <c r="AI147" s="184">
        <v>2</v>
      </c>
      <c r="AJ147" s="200">
        <v>40865</v>
      </c>
      <c r="AK147" s="184"/>
      <c r="AL147" s="150" t="s">
        <v>2580</v>
      </c>
      <c r="AM147" s="184"/>
      <c r="AN147" s="184" t="s">
        <v>2581</v>
      </c>
      <c r="AO147" s="168">
        <f t="shared" si="11"/>
        <v>0.17108047721971947</v>
      </c>
    </row>
    <row r="148" spans="1:41" ht="76.5">
      <c r="A148" s="161" t="s">
        <v>897</v>
      </c>
      <c r="B148" s="161" t="s">
        <v>1803</v>
      </c>
      <c r="C148" s="161" t="s">
        <v>504</v>
      </c>
      <c r="D148" s="161" t="s">
        <v>1804</v>
      </c>
      <c r="E148" s="161" t="s">
        <v>506</v>
      </c>
      <c r="F148" s="161" t="s">
        <v>565</v>
      </c>
      <c r="G148" s="161">
        <v>6616811</v>
      </c>
      <c r="H148" s="161" t="s">
        <v>1805</v>
      </c>
      <c r="I148" s="161" t="s">
        <v>240</v>
      </c>
      <c r="J148" s="161" t="s">
        <v>41</v>
      </c>
      <c r="K148" s="161" t="s">
        <v>1806</v>
      </c>
      <c r="L148" s="161" t="s">
        <v>50</v>
      </c>
      <c r="M148" s="161" t="s">
        <v>32</v>
      </c>
      <c r="N148" s="161">
        <v>2008</v>
      </c>
      <c r="O148" s="161" t="s">
        <v>1807</v>
      </c>
      <c r="P148" s="161" t="s">
        <v>1808</v>
      </c>
      <c r="Q148" s="161">
        <v>2.3665629799999999</v>
      </c>
      <c r="R148" s="161" t="s">
        <v>1667</v>
      </c>
      <c r="S148" s="180" t="s">
        <v>41</v>
      </c>
      <c r="T148" s="161"/>
      <c r="U148" s="161"/>
      <c r="V148" s="161" t="s">
        <v>1809</v>
      </c>
      <c r="W148" s="161" t="s">
        <v>1669</v>
      </c>
      <c r="X148" s="161" t="s">
        <v>2510</v>
      </c>
      <c r="Y148" s="161"/>
      <c r="Z148" s="161"/>
      <c r="AA148" s="161"/>
      <c r="AB148" s="161"/>
      <c r="AC148" s="150" t="s">
        <v>2345</v>
      </c>
      <c r="AD148" s="169">
        <v>7.2290692732681669E-2</v>
      </c>
      <c r="AE148" s="181" t="s">
        <v>2670</v>
      </c>
      <c r="AF148" s="150"/>
      <c r="AG148" s="188"/>
      <c r="AH148" s="150" t="s">
        <v>2779</v>
      </c>
      <c r="AI148" s="184">
        <v>2</v>
      </c>
      <c r="AJ148" s="200">
        <v>40865</v>
      </c>
      <c r="AK148" s="184"/>
      <c r="AL148" s="150" t="s">
        <v>2580</v>
      </c>
      <c r="AM148" s="184"/>
      <c r="AN148" s="184" t="s">
        <v>2581</v>
      </c>
      <c r="AO148" s="168">
        <f t="shared" si="11"/>
        <v>0.17108047721971947</v>
      </c>
    </row>
    <row r="149" spans="1:41" ht="76.5">
      <c r="A149" s="161" t="s">
        <v>897</v>
      </c>
      <c r="B149" s="161" t="s">
        <v>1803</v>
      </c>
      <c r="C149" s="161" t="s">
        <v>504</v>
      </c>
      <c r="D149" s="161" t="s">
        <v>1804</v>
      </c>
      <c r="E149" s="161" t="s">
        <v>506</v>
      </c>
      <c r="F149" s="161" t="s">
        <v>565</v>
      </c>
      <c r="G149" s="161">
        <v>6616811</v>
      </c>
      <c r="H149" s="161" t="s">
        <v>1805</v>
      </c>
      <c r="I149" s="161" t="s">
        <v>240</v>
      </c>
      <c r="J149" s="161" t="s">
        <v>41</v>
      </c>
      <c r="K149" s="161" t="s">
        <v>1806</v>
      </c>
      <c r="L149" s="161" t="s">
        <v>50</v>
      </c>
      <c r="M149" s="161" t="s">
        <v>32</v>
      </c>
      <c r="N149" s="161">
        <v>2008</v>
      </c>
      <c r="O149" s="161" t="s">
        <v>1807</v>
      </c>
      <c r="P149" s="161" t="s">
        <v>1808</v>
      </c>
      <c r="Q149" s="161">
        <v>2.3665629799999999</v>
      </c>
      <c r="R149" s="161" t="s">
        <v>1667</v>
      </c>
      <c r="S149" s="180" t="s">
        <v>41</v>
      </c>
      <c r="T149" s="161"/>
      <c r="U149" s="161"/>
      <c r="V149" s="161" t="s">
        <v>1809</v>
      </c>
      <c r="W149" s="161" t="s">
        <v>1669</v>
      </c>
      <c r="X149" s="161" t="s">
        <v>2510</v>
      </c>
      <c r="Y149" s="161"/>
      <c r="Z149" s="161"/>
      <c r="AA149" s="161"/>
      <c r="AB149" s="161"/>
      <c r="AC149" s="150" t="s">
        <v>2345</v>
      </c>
      <c r="AD149" s="169">
        <v>7.5520611984700364E-2</v>
      </c>
      <c r="AE149" s="181" t="s">
        <v>2671</v>
      </c>
      <c r="AF149" s="150"/>
      <c r="AG149" s="188"/>
      <c r="AH149" s="150" t="s">
        <v>2779</v>
      </c>
      <c r="AI149" s="184">
        <v>2</v>
      </c>
      <c r="AJ149" s="200">
        <v>40865</v>
      </c>
      <c r="AK149" s="184"/>
      <c r="AL149" s="150" t="s">
        <v>2580</v>
      </c>
      <c r="AM149" s="184"/>
      <c r="AN149" s="184" t="s">
        <v>2581</v>
      </c>
      <c r="AO149" s="168">
        <f t="shared" si="11"/>
        <v>0.17872428454993619</v>
      </c>
    </row>
    <row r="150" spans="1:41" ht="76.5">
      <c r="A150" s="161" t="s">
        <v>897</v>
      </c>
      <c r="B150" s="161" t="s">
        <v>1803</v>
      </c>
      <c r="C150" s="161" t="s">
        <v>504</v>
      </c>
      <c r="D150" s="161" t="s">
        <v>1804</v>
      </c>
      <c r="E150" s="161" t="s">
        <v>506</v>
      </c>
      <c r="F150" s="161" t="s">
        <v>565</v>
      </c>
      <c r="G150" s="161">
        <v>6616811</v>
      </c>
      <c r="H150" s="161" t="s">
        <v>1805</v>
      </c>
      <c r="I150" s="161" t="s">
        <v>240</v>
      </c>
      <c r="J150" s="161" t="s">
        <v>41</v>
      </c>
      <c r="K150" s="161" t="s">
        <v>1806</v>
      </c>
      <c r="L150" s="161" t="s">
        <v>50</v>
      </c>
      <c r="M150" s="161" t="s">
        <v>32</v>
      </c>
      <c r="N150" s="161">
        <v>2008</v>
      </c>
      <c r="O150" s="161" t="s">
        <v>1807</v>
      </c>
      <c r="P150" s="161" t="s">
        <v>1808</v>
      </c>
      <c r="Q150" s="161">
        <v>2.3665629799999999</v>
      </c>
      <c r="R150" s="161" t="s">
        <v>1667</v>
      </c>
      <c r="S150" s="180" t="s">
        <v>41</v>
      </c>
      <c r="T150" s="161"/>
      <c r="U150" s="161"/>
      <c r="V150" s="161" t="s">
        <v>1809</v>
      </c>
      <c r="W150" s="161" t="s">
        <v>1669</v>
      </c>
      <c r="X150" s="161" t="s">
        <v>2510</v>
      </c>
      <c r="Y150" s="161"/>
      <c r="Z150" s="161"/>
      <c r="AA150" s="161"/>
      <c r="AB150" s="161"/>
      <c r="AC150" s="150" t="s">
        <v>2345</v>
      </c>
      <c r="AD150" s="169">
        <v>7.5520611984700364E-2</v>
      </c>
      <c r="AE150" s="181" t="s">
        <v>2671</v>
      </c>
      <c r="AF150" s="150"/>
      <c r="AG150" s="188"/>
      <c r="AH150" s="150" t="s">
        <v>2779</v>
      </c>
      <c r="AI150" s="184">
        <v>2</v>
      </c>
      <c r="AJ150" s="200">
        <v>40865</v>
      </c>
      <c r="AK150" s="184"/>
      <c r="AL150" s="150" t="s">
        <v>2580</v>
      </c>
      <c r="AM150" s="184"/>
      <c r="AN150" s="184" t="s">
        <v>2581</v>
      </c>
      <c r="AO150" s="168">
        <f t="shared" si="11"/>
        <v>0.17872428454993619</v>
      </c>
    </row>
    <row r="151" spans="1:41" ht="102">
      <c r="A151" s="161" t="s">
        <v>885</v>
      </c>
      <c r="B151" s="161" t="s">
        <v>1810</v>
      </c>
      <c r="C151" s="161" t="s">
        <v>245</v>
      </c>
      <c r="D151" s="161" t="s">
        <v>1811</v>
      </c>
      <c r="E151" s="161" t="s">
        <v>247</v>
      </c>
      <c r="F151" s="161" t="s">
        <v>139</v>
      </c>
      <c r="G151" s="161">
        <v>7199311</v>
      </c>
      <c r="H151" s="161" t="s">
        <v>1812</v>
      </c>
      <c r="I151" s="161" t="s">
        <v>240</v>
      </c>
      <c r="J151" s="161" t="s">
        <v>1813</v>
      </c>
      <c r="K151" s="161" t="s">
        <v>1814</v>
      </c>
      <c r="L151" s="161" t="s">
        <v>1815</v>
      </c>
      <c r="M151" s="161" t="s">
        <v>32</v>
      </c>
      <c r="N151" s="161">
        <v>2008</v>
      </c>
      <c r="O151" s="161" t="s">
        <v>1816</v>
      </c>
      <c r="P151" s="161" t="s">
        <v>1817</v>
      </c>
      <c r="Q151" s="161">
        <v>8.9463282</v>
      </c>
      <c r="R151" s="161" t="s">
        <v>1667</v>
      </c>
      <c r="S151" s="180" t="s">
        <v>41</v>
      </c>
      <c r="T151" s="161"/>
      <c r="U151" s="161"/>
      <c r="V151" s="161" t="s">
        <v>1809</v>
      </c>
      <c r="W151" s="161" t="s">
        <v>1669</v>
      </c>
      <c r="X151" s="161"/>
      <c r="Y151" s="161"/>
      <c r="Z151" s="161"/>
      <c r="AA151" s="161"/>
      <c r="AB151" s="161"/>
      <c r="AC151" s="150" t="s">
        <v>2345</v>
      </c>
      <c r="AD151" s="169">
        <v>0.4009987464816307</v>
      </c>
      <c r="AE151" s="181" t="s">
        <v>2672</v>
      </c>
      <c r="AF151" s="150"/>
      <c r="AG151" s="188"/>
      <c r="AH151" s="150" t="s">
        <v>2780</v>
      </c>
      <c r="AI151" s="184">
        <v>2</v>
      </c>
      <c r="AJ151" s="200">
        <v>40865</v>
      </c>
      <c r="AK151" s="184"/>
      <c r="AL151" s="150" t="s">
        <v>2580</v>
      </c>
      <c r="AM151" s="184"/>
      <c r="AN151" s="184" t="s">
        <v>2581</v>
      </c>
      <c r="AO151" s="168">
        <f t="shared" si="11"/>
        <v>3.5874663938132634</v>
      </c>
    </row>
    <row r="152" spans="1:41" ht="102">
      <c r="A152" s="161" t="s">
        <v>885</v>
      </c>
      <c r="B152" s="161" t="s">
        <v>1810</v>
      </c>
      <c r="C152" s="161" t="s">
        <v>245</v>
      </c>
      <c r="D152" s="161" t="s">
        <v>1811</v>
      </c>
      <c r="E152" s="161" t="s">
        <v>247</v>
      </c>
      <c r="F152" s="161" t="s">
        <v>139</v>
      </c>
      <c r="G152" s="161">
        <v>7199311</v>
      </c>
      <c r="H152" s="161" t="s">
        <v>1812</v>
      </c>
      <c r="I152" s="161" t="s">
        <v>240</v>
      </c>
      <c r="J152" s="161" t="s">
        <v>1813</v>
      </c>
      <c r="K152" s="161" t="s">
        <v>1814</v>
      </c>
      <c r="L152" s="161" t="s">
        <v>1815</v>
      </c>
      <c r="M152" s="161" t="s">
        <v>32</v>
      </c>
      <c r="N152" s="161">
        <v>2008</v>
      </c>
      <c r="O152" s="161" t="s">
        <v>1816</v>
      </c>
      <c r="P152" s="161" t="s">
        <v>1817</v>
      </c>
      <c r="Q152" s="161">
        <v>8.9463282</v>
      </c>
      <c r="R152" s="161" t="s">
        <v>1667</v>
      </c>
      <c r="S152" s="180" t="s">
        <v>41</v>
      </c>
      <c r="T152" s="161"/>
      <c r="U152" s="161"/>
      <c r="V152" s="161" t="s">
        <v>1809</v>
      </c>
      <c r="W152" s="161" t="s">
        <v>1669</v>
      </c>
      <c r="X152" s="161"/>
      <c r="Y152" s="161"/>
      <c r="Z152" s="161"/>
      <c r="AA152" s="161"/>
      <c r="AB152" s="161"/>
      <c r="AC152" s="150" t="s">
        <v>2345</v>
      </c>
      <c r="AD152" s="169">
        <v>8.8932424426572551E-2</v>
      </c>
      <c r="AE152" s="181" t="s">
        <v>2673</v>
      </c>
      <c r="AF152" s="150"/>
      <c r="AG152" s="188"/>
      <c r="AH152" s="150" t="s">
        <v>2780</v>
      </c>
      <c r="AI152" s="184">
        <v>2</v>
      </c>
      <c r="AJ152" s="200">
        <v>40865</v>
      </c>
      <c r="AK152" s="184"/>
      <c r="AL152" s="150" t="s">
        <v>2580</v>
      </c>
      <c r="AM152" s="184"/>
      <c r="AN152" s="184" t="s">
        <v>2581</v>
      </c>
      <c r="AO152" s="168">
        <f t="shared" si="11"/>
        <v>0.79561865654181485</v>
      </c>
    </row>
    <row r="153" spans="1:41" ht="102">
      <c r="A153" s="161" t="s">
        <v>885</v>
      </c>
      <c r="B153" s="161" t="s">
        <v>1810</v>
      </c>
      <c r="C153" s="161" t="s">
        <v>245</v>
      </c>
      <c r="D153" s="161" t="s">
        <v>1811</v>
      </c>
      <c r="E153" s="161" t="s">
        <v>247</v>
      </c>
      <c r="F153" s="161" t="s">
        <v>139</v>
      </c>
      <c r="G153" s="161">
        <v>7199311</v>
      </c>
      <c r="H153" s="161" t="s">
        <v>1812</v>
      </c>
      <c r="I153" s="161" t="s">
        <v>240</v>
      </c>
      <c r="J153" s="161" t="s">
        <v>1813</v>
      </c>
      <c r="K153" s="161" t="s">
        <v>1814</v>
      </c>
      <c r="L153" s="161" t="s">
        <v>1815</v>
      </c>
      <c r="M153" s="161" t="s">
        <v>32</v>
      </c>
      <c r="N153" s="161">
        <v>2008</v>
      </c>
      <c r="O153" s="161" t="s">
        <v>1816</v>
      </c>
      <c r="P153" s="161" t="s">
        <v>1817</v>
      </c>
      <c r="Q153" s="161">
        <v>8.9463282</v>
      </c>
      <c r="R153" s="161" t="s">
        <v>1667</v>
      </c>
      <c r="S153" s="180" t="s">
        <v>41</v>
      </c>
      <c r="T153" s="161"/>
      <c r="U153" s="161"/>
      <c r="V153" s="161" t="s">
        <v>1809</v>
      </c>
      <c r="W153" s="161" t="s">
        <v>1669</v>
      </c>
      <c r="X153" s="161"/>
      <c r="Y153" s="161"/>
      <c r="Z153" s="161"/>
      <c r="AA153" s="161"/>
      <c r="AB153" s="161"/>
      <c r="AC153" s="150" t="s">
        <v>2345</v>
      </c>
      <c r="AD153" s="169">
        <v>0.19056403241349323</v>
      </c>
      <c r="AE153" s="181" t="s">
        <v>2674</v>
      </c>
      <c r="AF153" s="150"/>
      <c r="AG153" s="188"/>
      <c r="AH153" s="150" t="s">
        <v>2780</v>
      </c>
      <c r="AI153" s="184">
        <v>2</v>
      </c>
      <c r="AJ153" s="200">
        <v>40865</v>
      </c>
      <c r="AK153" s="184"/>
      <c r="AL153" s="150" t="s">
        <v>2580</v>
      </c>
      <c r="AM153" s="184"/>
      <c r="AN153" s="184" t="s">
        <v>2581</v>
      </c>
      <c r="AO153" s="168">
        <f t="shared" si="11"/>
        <v>1.7048483770865486</v>
      </c>
    </row>
    <row r="154" spans="1:41" ht="102">
      <c r="A154" s="161" t="s">
        <v>885</v>
      </c>
      <c r="B154" s="161" t="s">
        <v>1810</v>
      </c>
      <c r="C154" s="161" t="s">
        <v>245</v>
      </c>
      <c r="D154" s="161" t="s">
        <v>1811</v>
      </c>
      <c r="E154" s="161" t="s">
        <v>247</v>
      </c>
      <c r="F154" s="161" t="s">
        <v>139</v>
      </c>
      <c r="G154" s="161">
        <v>7199311</v>
      </c>
      <c r="H154" s="161" t="s">
        <v>1812</v>
      </c>
      <c r="I154" s="161" t="s">
        <v>240</v>
      </c>
      <c r="J154" s="161" t="s">
        <v>1813</v>
      </c>
      <c r="K154" s="161" t="s">
        <v>1814</v>
      </c>
      <c r="L154" s="161" t="s">
        <v>1815</v>
      </c>
      <c r="M154" s="161" t="s">
        <v>32</v>
      </c>
      <c r="N154" s="161">
        <v>2008</v>
      </c>
      <c r="O154" s="161" t="s">
        <v>1816</v>
      </c>
      <c r="P154" s="161" t="s">
        <v>1817</v>
      </c>
      <c r="Q154" s="161">
        <v>8.9463282</v>
      </c>
      <c r="R154" s="161" t="s">
        <v>1667</v>
      </c>
      <c r="S154" s="180" t="s">
        <v>41</v>
      </c>
      <c r="T154" s="161"/>
      <c r="U154" s="161"/>
      <c r="V154" s="161" t="s">
        <v>1809</v>
      </c>
      <c r="W154" s="161" t="s">
        <v>1669</v>
      </c>
      <c r="X154" s="161"/>
      <c r="Y154" s="161"/>
      <c r="Z154" s="161"/>
      <c r="AA154" s="161"/>
      <c r="AB154" s="161"/>
      <c r="AC154" s="150" t="s">
        <v>2345</v>
      </c>
      <c r="AD154" s="169">
        <v>3.8571751849130288E-2</v>
      </c>
      <c r="AE154" s="181" t="s">
        <v>2675</v>
      </c>
      <c r="AF154" s="150"/>
      <c r="AG154" s="188"/>
      <c r="AH154" s="150" t="s">
        <v>2780</v>
      </c>
      <c r="AI154" s="184">
        <v>2</v>
      </c>
      <c r="AJ154" s="200">
        <v>40865</v>
      </c>
      <c r="AK154" s="184"/>
      <c r="AL154" s="150" t="s">
        <v>2580</v>
      </c>
      <c r="AM154" s="184"/>
      <c r="AN154" s="184" t="s">
        <v>2581</v>
      </c>
      <c r="AO154" s="168">
        <f t="shared" si="11"/>
        <v>0.34507555129127643</v>
      </c>
    </row>
    <row r="155" spans="1:41" ht="102">
      <c r="A155" s="161" t="s">
        <v>885</v>
      </c>
      <c r="B155" s="161" t="s">
        <v>1810</v>
      </c>
      <c r="C155" s="161" t="s">
        <v>245</v>
      </c>
      <c r="D155" s="161" t="s">
        <v>1811</v>
      </c>
      <c r="E155" s="161" t="s">
        <v>247</v>
      </c>
      <c r="F155" s="161" t="s">
        <v>139</v>
      </c>
      <c r="G155" s="161">
        <v>7199311</v>
      </c>
      <c r="H155" s="161" t="s">
        <v>1812</v>
      </c>
      <c r="I155" s="161" t="s">
        <v>240</v>
      </c>
      <c r="J155" s="161" t="s">
        <v>1813</v>
      </c>
      <c r="K155" s="161" t="s">
        <v>1814</v>
      </c>
      <c r="L155" s="161" t="s">
        <v>1815</v>
      </c>
      <c r="M155" s="161" t="s">
        <v>32</v>
      </c>
      <c r="N155" s="161">
        <v>2008</v>
      </c>
      <c r="O155" s="161" t="s">
        <v>1816</v>
      </c>
      <c r="P155" s="161" t="s">
        <v>1817</v>
      </c>
      <c r="Q155" s="161">
        <v>8.9463282</v>
      </c>
      <c r="R155" s="161" t="s">
        <v>1667</v>
      </c>
      <c r="S155" s="180" t="s">
        <v>41</v>
      </c>
      <c r="T155" s="161"/>
      <c r="U155" s="161"/>
      <c r="V155" s="161" t="s">
        <v>1809</v>
      </c>
      <c r="W155" s="161" t="s">
        <v>1669</v>
      </c>
      <c r="X155" s="161"/>
      <c r="Y155" s="161"/>
      <c r="Z155" s="161"/>
      <c r="AA155" s="161"/>
      <c r="AB155" s="161"/>
      <c r="AC155" s="150" t="s">
        <v>2345</v>
      </c>
      <c r="AD155" s="169">
        <v>0.10800090517756482</v>
      </c>
      <c r="AE155" s="181" t="s">
        <v>2676</v>
      </c>
      <c r="AF155" s="150"/>
      <c r="AG155" s="188"/>
      <c r="AH155" s="150" t="s">
        <v>2780</v>
      </c>
      <c r="AI155" s="184">
        <v>2</v>
      </c>
      <c r="AJ155" s="200">
        <v>40865</v>
      </c>
      <c r="AK155" s="184"/>
      <c r="AL155" s="150" t="s">
        <v>2580</v>
      </c>
      <c r="AM155" s="184"/>
      <c r="AN155" s="184" t="s">
        <v>2581</v>
      </c>
      <c r="AO155" s="168">
        <f t="shared" si="11"/>
        <v>0.96621154361557415</v>
      </c>
    </row>
    <row r="156" spans="1:41" ht="102">
      <c r="A156" s="161" t="s">
        <v>885</v>
      </c>
      <c r="B156" s="161" t="s">
        <v>1810</v>
      </c>
      <c r="C156" s="161" t="s">
        <v>245</v>
      </c>
      <c r="D156" s="161" t="s">
        <v>1811</v>
      </c>
      <c r="E156" s="161" t="s">
        <v>247</v>
      </c>
      <c r="F156" s="161" t="s">
        <v>139</v>
      </c>
      <c r="G156" s="161">
        <v>7199311</v>
      </c>
      <c r="H156" s="161" t="s">
        <v>1812</v>
      </c>
      <c r="I156" s="161" t="s">
        <v>240</v>
      </c>
      <c r="J156" s="161" t="s">
        <v>1813</v>
      </c>
      <c r="K156" s="161" t="s">
        <v>1814</v>
      </c>
      <c r="L156" s="161" t="s">
        <v>1815</v>
      </c>
      <c r="M156" s="161" t="s">
        <v>32</v>
      </c>
      <c r="N156" s="161">
        <v>2008</v>
      </c>
      <c r="O156" s="161" t="s">
        <v>1816</v>
      </c>
      <c r="P156" s="161" t="s">
        <v>1817</v>
      </c>
      <c r="Q156" s="161">
        <v>8.9463282</v>
      </c>
      <c r="R156" s="161" t="s">
        <v>1667</v>
      </c>
      <c r="S156" s="180" t="s">
        <v>41</v>
      </c>
      <c r="T156" s="161"/>
      <c r="U156" s="161"/>
      <c r="V156" s="161" t="s">
        <v>1809</v>
      </c>
      <c r="W156" s="161" t="s">
        <v>1669</v>
      </c>
      <c r="X156" s="161"/>
      <c r="Y156" s="161"/>
      <c r="Z156" s="161"/>
      <c r="AA156" s="161"/>
      <c r="AB156" s="161"/>
      <c r="AC156" s="150" t="s">
        <v>2345</v>
      </c>
      <c r="AD156" s="169">
        <v>2.6878179881157305E-2</v>
      </c>
      <c r="AE156" s="181" t="s">
        <v>2677</v>
      </c>
      <c r="AF156" s="150"/>
      <c r="AG156" s="188"/>
      <c r="AH156" s="150" t="s">
        <v>2780</v>
      </c>
      <c r="AI156" s="184">
        <v>2</v>
      </c>
      <c r="AJ156" s="200">
        <v>40865</v>
      </c>
      <c r="AK156" s="184"/>
      <c r="AL156" s="150" t="s">
        <v>2580</v>
      </c>
      <c r="AM156" s="184"/>
      <c r="AN156" s="184" t="s">
        <v>2581</v>
      </c>
      <c r="AO156" s="168">
        <f t="shared" si="11"/>
        <v>0.24046101863547026</v>
      </c>
    </row>
    <row r="157" spans="1:41" ht="102">
      <c r="A157" s="161" t="s">
        <v>885</v>
      </c>
      <c r="B157" s="161" t="s">
        <v>1810</v>
      </c>
      <c r="C157" s="161" t="s">
        <v>245</v>
      </c>
      <c r="D157" s="161" t="s">
        <v>1811</v>
      </c>
      <c r="E157" s="161" t="s">
        <v>247</v>
      </c>
      <c r="F157" s="161" t="s">
        <v>139</v>
      </c>
      <c r="G157" s="161">
        <v>7199311</v>
      </c>
      <c r="H157" s="161" t="s">
        <v>1812</v>
      </c>
      <c r="I157" s="161" t="s">
        <v>240</v>
      </c>
      <c r="J157" s="161" t="s">
        <v>1813</v>
      </c>
      <c r="K157" s="161" t="s">
        <v>1814</v>
      </c>
      <c r="L157" s="161" t="s">
        <v>1815</v>
      </c>
      <c r="M157" s="161" t="s">
        <v>32</v>
      </c>
      <c r="N157" s="161">
        <v>2008</v>
      </c>
      <c r="O157" s="161" t="s">
        <v>1816</v>
      </c>
      <c r="P157" s="161" t="s">
        <v>1817</v>
      </c>
      <c r="Q157" s="161">
        <v>8.9463282</v>
      </c>
      <c r="R157" s="161" t="s">
        <v>1667</v>
      </c>
      <c r="S157" s="180" t="s">
        <v>41</v>
      </c>
      <c r="T157" s="161"/>
      <c r="U157" s="161"/>
      <c r="V157" s="161" t="s">
        <v>1809</v>
      </c>
      <c r="W157" s="161" t="s">
        <v>1669</v>
      </c>
      <c r="X157" s="161"/>
      <c r="Y157" s="161"/>
      <c r="Z157" s="161"/>
      <c r="AA157" s="161"/>
      <c r="AB157" s="161"/>
      <c r="AC157" s="150" t="s">
        <v>2345</v>
      </c>
      <c r="AD157" s="169">
        <v>4.3477763397772144E-2</v>
      </c>
      <c r="AE157" s="181" t="s">
        <v>2678</v>
      </c>
      <c r="AF157" s="150"/>
      <c r="AG157" s="188"/>
      <c r="AH157" s="150" t="s">
        <v>2780</v>
      </c>
      <c r="AI157" s="184">
        <v>2</v>
      </c>
      <c r="AJ157" s="200">
        <v>40865</v>
      </c>
      <c r="AK157" s="184"/>
      <c r="AL157" s="150" t="s">
        <v>2580</v>
      </c>
      <c r="AM157" s="184"/>
      <c r="AN157" s="184" t="s">
        <v>2581</v>
      </c>
      <c r="AO157" s="168">
        <f t="shared" si="11"/>
        <v>0.38896634075841674</v>
      </c>
    </row>
    <row r="158" spans="1:41" ht="102">
      <c r="A158" s="161" t="s">
        <v>885</v>
      </c>
      <c r="B158" s="161" t="s">
        <v>1810</v>
      </c>
      <c r="C158" s="161" t="s">
        <v>245</v>
      </c>
      <c r="D158" s="161" t="s">
        <v>1811</v>
      </c>
      <c r="E158" s="161" t="s">
        <v>247</v>
      </c>
      <c r="F158" s="161" t="s">
        <v>139</v>
      </c>
      <c r="G158" s="161">
        <v>7199311</v>
      </c>
      <c r="H158" s="161" t="s">
        <v>1812</v>
      </c>
      <c r="I158" s="161" t="s">
        <v>240</v>
      </c>
      <c r="J158" s="161" t="s">
        <v>1813</v>
      </c>
      <c r="K158" s="161" t="s">
        <v>1814</v>
      </c>
      <c r="L158" s="161" t="s">
        <v>1815</v>
      </c>
      <c r="M158" s="161" t="s">
        <v>32</v>
      </c>
      <c r="N158" s="161">
        <v>2008</v>
      </c>
      <c r="O158" s="161" t="s">
        <v>1816</v>
      </c>
      <c r="P158" s="161" t="s">
        <v>1817</v>
      </c>
      <c r="Q158" s="161">
        <v>8.9463282</v>
      </c>
      <c r="R158" s="161" t="s">
        <v>1667</v>
      </c>
      <c r="S158" s="180" t="s">
        <v>41</v>
      </c>
      <c r="T158" s="161"/>
      <c r="U158" s="161"/>
      <c r="V158" s="161" t="s">
        <v>1809</v>
      </c>
      <c r="W158" s="161" t="s">
        <v>1669</v>
      </c>
      <c r="X158" s="161"/>
      <c r="Y158" s="161"/>
      <c r="Z158" s="161"/>
      <c r="AA158" s="161"/>
      <c r="AB158" s="161"/>
      <c r="AC158" s="150" t="s">
        <v>2345</v>
      </c>
      <c r="AD158" s="169">
        <v>0.1025761963726789</v>
      </c>
      <c r="AE158" s="181" t="s">
        <v>2679</v>
      </c>
      <c r="AF158" s="150"/>
      <c r="AG158" s="188"/>
      <c r="AH158" s="150" t="s">
        <v>2780</v>
      </c>
      <c r="AI158" s="184">
        <v>2</v>
      </c>
      <c r="AJ158" s="200">
        <v>40865</v>
      </c>
      <c r="AK158" s="184"/>
      <c r="AL158" s="150" t="s">
        <v>2580</v>
      </c>
      <c r="AM158" s="184"/>
      <c r="AN158" s="184" t="s">
        <v>2581</v>
      </c>
      <c r="AO158" s="168">
        <f t="shared" si="11"/>
        <v>0.91768031825763496</v>
      </c>
    </row>
    <row r="159" spans="1:41" ht="63.75">
      <c r="A159" s="161" t="s">
        <v>885</v>
      </c>
      <c r="B159" s="161" t="s">
        <v>1810</v>
      </c>
      <c r="C159" s="161" t="s">
        <v>245</v>
      </c>
      <c r="D159" s="161" t="s">
        <v>1811</v>
      </c>
      <c r="E159" s="161" t="s">
        <v>247</v>
      </c>
      <c r="F159" s="161" t="s">
        <v>1818</v>
      </c>
      <c r="G159" s="161">
        <v>7199411</v>
      </c>
      <c r="H159" s="161" t="s">
        <v>41</v>
      </c>
      <c r="I159" s="161" t="s">
        <v>240</v>
      </c>
      <c r="J159" s="161" t="s">
        <v>1813</v>
      </c>
      <c r="K159" s="161" t="s">
        <v>1819</v>
      </c>
      <c r="L159" s="161" t="s">
        <v>1819</v>
      </c>
      <c r="M159" s="161" t="s">
        <v>32</v>
      </c>
      <c r="N159" s="161">
        <v>2008</v>
      </c>
      <c r="O159" s="161" t="s">
        <v>1820</v>
      </c>
      <c r="P159" s="161" t="s">
        <v>1811</v>
      </c>
      <c r="Q159" s="161">
        <v>2.4820804939999999</v>
      </c>
      <c r="R159" s="161" t="s">
        <v>1732</v>
      </c>
      <c r="S159" s="180" t="s">
        <v>41</v>
      </c>
      <c r="T159" s="161">
        <v>2.71574586E-5</v>
      </c>
      <c r="U159" s="161"/>
      <c r="V159" s="161" t="s">
        <v>1809</v>
      </c>
      <c r="W159" s="161" t="s">
        <v>1686</v>
      </c>
      <c r="X159" s="161"/>
      <c r="Y159" s="161"/>
      <c r="Z159" s="161"/>
      <c r="AA159" s="161"/>
      <c r="AB159" s="161"/>
      <c r="AC159" s="150" t="s">
        <v>2509</v>
      </c>
      <c r="AD159" s="169" t="s">
        <v>466</v>
      </c>
      <c r="AE159" s="181" t="s">
        <v>466</v>
      </c>
      <c r="AF159" s="150"/>
      <c r="AG159" s="188"/>
      <c r="AH159" s="150" t="s">
        <v>2781</v>
      </c>
      <c r="AI159" s="184">
        <v>2</v>
      </c>
      <c r="AJ159" s="200">
        <v>40872</v>
      </c>
      <c r="AK159" s="184"/>
      <c r="AL159" s="150" t="s">
        <v>2580</v>
      </c>
      <c r="AM159" s="184" t="s">
        <v>2581</v>
      </c>
      <c r="AN159" s="184"/>
      <c r="AO159" s="168" t="s">
        <v>466</v>
      </c>
    </row>
    <row r="160" spans="1:41" ht="114.75">
      <c r="A160" s="161" t="s">
        <v>1488</v>
      </c>
      <c r="B160" s="161" t="s">
        <v>1821</v>
      </c>
      <c r="C160" s="161" t="s">
        <v>1490</v>
      </c>
      <c r="D160" s="161" t="s">
        <v>1822</v>
      </c>
      <c r="E160" s="161" t="s">
        <v>1492</v>
      </c>
      <c r="F160" s="161" t="s">
        <v>1823</v>
      </c>
      <c r="G160" s="161" t="s">
        <v>1824</v>
      </c>
      <c r="H160" s="161" t="s">
        <v>41</v>
      </c>
      <c r="I160" s="161" t="s">
        <v>240</v>
      </c>
      <c r="J160" s="161" t="s">
        <v>41</v>
      </c>
      <c r="K160" s="161" t="s">
        <v>1825</v>
      </c>
      <c r="L160" s="161" t="s">
        <v>1826</v>
      </c>
      <c r="M160" s="161" t="s">
        <v>32</v>
      </c>
      <c r="N160" s="161">
        <v>2008</v>
      </c>
      <c r="O160" s="161" t="s">
        <v>1827</v>
      </c>
      <c r="P160" s="161" t="s">
        <v>1828</v>
      </c>
      <c r="Q160" s="161">
        <v>15.393877999999999</v>
      </c>
      <c r="R160" s="161" t="s">
        <v>1667</v>
      </c>
      <c r="S160" s="180" t="s">
        <v>41</v>
      </c>
      <c r="T160" s="161">
        <v>2.5342600000000001E-4</v>
      </c>
      <c r="U160" s="161"/>
      <c r="V160" s="161" t="s">
        <v>1809</v>
      </c>
      <c r="W160" s="161" t="s">
        <v>1686</v>
      </c>
      <c r="X160" s="161"/>
      <c r="Y160" s="161"/>
      <c r="Z160" s="161"/>
      <c r="AA160" s="161"/>
      <c r="AB160" s="161"/>
      <c r="AC160" s="150" t="s">
        <v>2509</v>
      </c>
      <c r="AD160" s="169"/>
      <c r="AE160" s="181"/>
      <c r="AF160" s="150"/>
      <c r="AG160" s="188"/>
      <c r="AH160" s="150" t="s">
        <v>2574</v>
      </c>
      <c r="AI160" s="150">
        <v>2</v>
      </c>
      <c r="AJ160" s="182">
        <v>40854</v>
      </c>
      <c r="AK160" s="150"/>
      <c r="AL160" s="150" t="s">
        <v>2580</v>
      </c>
      <c r="AM160" s="150" t="s">
        <v>2581</v>
      </c>
      <c r="AN160" s="150"/>
      <c r="AO160" s="168"/>
    </row>
    <row r="161" spans="1:41" ht="63.75">
      <c r="A161" s="161" t="s">
        <v>1488</v>
      </c>
      <c r="B161" s="161" t="s">
        <v>1829</v>
      </c>
      <c r="C161" s="161" t="s">
        <v>1490</v>
      </c>
      <c r="D161" s="161" t="s">
        <v>1830</v>
      </c>
      <c r="E161" s="161" t="s">
        <v>1492</v>
      </c>
      <c r="F161" s="161" t="s">
        <v>1831</v>
      </c>
      <c r="G161" s="161" t="s">
        <v>1832</v>
      </c>
      <c r="H161" s="161" t="s">
        <v>41</v>
      </c>
      <c r="I161" s="161" t="s">
        <v>240</v>
      </c>
      <c r="J161" s="161" t="s">
        <v>41</v>
      </c>
      <c r="K161" s="161" t="s">
        <v>1833</v>
      </c>
      <c r="L161" s="161" t="s">
        <v>1833</v>
      </c>
      <c r="M161" s="161" t="s">
        <v>32</v>
      </c>
      <c r="N161" s="161">
        <v>2008</v>
      </c>
      <c r="O161" s="161" t="s">
        <v>1834</v>
      </c>
      <c r="P161" s="161" t="s">
        <v>1835</v>
      </c>
      <c r="Q161" s="161">
        <v>1.0237186</v>
      </c>
      <c r="R161" s="161" t="s">
        <v>1667</v>
      </c>
      <c r="S161" s="180" t="s">
        <v>41</v>
      </c>
      <c r="T161" s="161"/>
      <c r="U161" s="161"/>
      <c r="V161" s="161" t="s">
        <v>1809</v>
      </c>
      <c r="W161" s="161" t="s">
        <v>1669</v>
      </c>
      <c r="X161" s="161"/>
      <c r="Y161" s="161"/>
      <c r="Z161" s="161"/>
      <c r="AA161" s="161"/>
      <c r="AB161" s="161"/>
      <c r="AC161" s="150" t="s">
        <v>2509</v>
      </c>
      <c r="AD161" s="169"/>
      <c r="AE161" s="181"/>
      <c r="AF161" s="150"/>
      <c r="AG161" s="188"/>
      <c r="AH161" s="150" t="s">
        <v>2574</v>
      </c>
      <c r="AI161" s="150">
        <v>2</v>
      </c>
      <c r="AJ161" s="182">
        <v>40854</v>
      </c>
      <c r="AK161" s="150"/>
      <c r="AL161" s="150" t="s">
        <v>2580</v>
      </c>
      <c r="AM161" s="150" t="s">
        <v>2581</v>
      </c>
      <c r="AN161" s="150"/>
      <c r="AO161" s="168"/>
    </row>
    <row r="162" spans="1:41" ht="76.5">
      <c r="A162" s="161" t="s">
        <v>884</v>
      </c>
      <c r="B162" s="161" t="s">
        <v>1836</v>
      </c>
      <c r="C162" s="161" t="s">
        <v>234</v>
      </c>
      <c r="D162" s="161" t="s">
        <v>1156</v>
      </c>
      <c r="E162" s="161" t="s">
        <v>236</v>
      </c>
      <c r="F162" s="161" t="s">
        <v>1837</v>
      </c>
      <c r="G162" s="161" t="s">
        <v>1838</v>
      </c>
      <c r="H162" s="161" t="s">
        <v>2394</v>
      </c>
      <c r="I162" s="161" t="s">
        <v>240</v>
      </c>
      <c r="J162" s="161" t="s">
        <v>1518</v>
      </c>
      <c r="K162" s="161" t="s">
        <v>1839</v>
      </c>
      <c r="L162" s="161" t="s">
        <v>50</v>
      </c>
      <c r="M162" s="161" t="s">
        <v>32</v>
      </c>
      <c r="N162" s="161">
        <v>2008</v>
      </c>
      <c r="O162" s="161" t="s">
        <v>1840</v>
      </c>
      <c r="P162" s="161" t="s">
        <v>1841</v>
      </c>
      <c r="Q162" s="161">
        <v>50.356452200000021</v>
      </c>
      <c r="R162" s="161" t="s">
        <v>1667</v>
      </c>
      <c r="S162" s="180" t="s">
        <v>41</v>
      </c>
      <c r="T162" s="161"/>
      <c r="U162" s="161">
        <v>38</v>
      </c>
      <c r="V162" s="161" t="s">
        <v>1809</v>
      </c>
      <c r="W162" s="161" t="s">
        <v>1669</v>
      </c>
      <c r="X162" s="150" t="s">
        <v>2391</v>
      </c>
      <c r="Y162" s="161" t="s">
        <v>2392</v>
      </c>
      <c r="Z162" s="161"/>
      <c r="AA162" s="161"/>
      <c r="AB162" s="161"/>
      <c r="AC162" s="150" t="s">
        <v>2304</v>
      </c>
      <c r="AD162" s="169">
        <v>1</v>
      </c>
      <c r="AE162" s="167" t="s">
        <v>2393</v>
      </c>
      <c r="AF162" s="150"/>
      <c r="AG162" s="188"/>
      <c r="AH162" s="150" t="s">
        <v>2782</v>
      </c>
      <c r="AI162" s="150">
        <v>2</v>
      </c>
      <c r="AJ162" s="182">
        <v>40853</v>
      </c>
      <c r="AK162" s="150"/>
      <c r="AL162" s="150" t="s">
        <v>2580</v>
      </c>
      <c r="AM162" s="150" t="s">
        <v>2520</v>
      </c>
      <c r="AN162" s="150"/>
      <c r="AO162" s="168">
        <f>AD162*U162</f>
        <v>38</v>
      </c>
    </row>
    <row r="163" spans="1:41" ht="89.25">
      <c r="A163" s="161" t="s">
        <v>881</v>
      </c>
      <c r="B163" s="161" t="s">
        <v>1842</v>
      </c>
      <c r="C163" s="161" t="s">
        <v>201</v>
      </c>
      <c r="D163" s="161" t="s">
        <v>1843</v>
      </c>
      <c r="E163" s="161" t="s">
        <v>203</v>
      </c>
      <c r="F163" s="161" t="s">
        <v>1844</v>
      </c>
      <c r="G163" s="161">
        <v>7271611</v>
      </c>
      <c r="H163" s="161" t="s">
        <v>41</v>
      </c>
      <c r="I163" s="161" t="s">
        <v>240</v>
      </c>
      <c r="J163" s="161" t="s">
        <v>41</v>
      </c>
      <c r="K163" s="161" t="s">
        <v>1845</v>
      </c>
      <c r="L163" s="161" t="s">
        <v>50</v>
      </c>
      <c r="M163" s="161" t="s">
        <v>32</v>
      </c>
      <c r="N163" s="161">
        <v>2009</v>
      </c>
      <c r="O163" s="161" t="s">
        <v>1846</v>
      </c>
      <c r="P163" s="161" t="s">
        <v>1847</v>
      </c>
      <c r="Q163" s="161">
        <v>4.6036440000000001</v>
      </c>
      <c r="R163" s="161" t="s">
        <v>1667</v>
      </c>
      <c r="S163" s="180" t="s">
        <v>41</v>
      </c>
      <c r="T163" s="161"/>
      <c r="U163" s="161"/>
      <c r="V163" s="161" t="s">
        <v>1809</v>
      </c>
      <c r="W163" s="161" t="s">
        <v>1669</v>
      </c>
      <c r="X163" s="161" t="s">
        <v>2417</v>
      </c>
      <c r="Y163" s="161"/>
      <c r="Z163" s="161" t="s">
        <v>2302</v>
      </c>
      <c r="AA163" s="161">
        <v>8640913</v>
      </c>
      <c r="AB163" s="190" t="s">
        <v>2418</v>
      </c>
      <c r="AC163" s="161" t="s">
        <v>2345</v>
      </c>
      <c r="AD163" s="169">
        <v>1</v>
      </c>
      <c r="AE163" s="181" t="s">
        <v>2680</v>
      </c>
      <c r="AF163" s="161"/>
      <c r="AG163" s="188"/>
      <c r="AH163" s="150" t="s">
        <v>2783</v>
      </c>
      <c r="AI163" s="184">
        <v>2</v>
      </c>
      <c r="AJ163" s="200">
        <v>40865</v>
      </c>
      <c r="AK163" s="184"/>
      <c r="AL163" s="150" t="s">
        <v>2580</v>
      </c>
      <c r="AM163" s="184"/>
      <c r="AN163" s="184" t="s">
        <v>2581</v>
      </c>
      <c r="AO163" s="168">
        <f t="shared" ref="AO163:AO164" si="12">AD163*Q163</f>
        <v>4.6036440000000001</v>
      </c>
    </row>
    <row r="164" spans="1:41" ht="127.5">
      <c r="A164" s="161" t="s">
        <v>883</v>
      </c>
      <c r="B164" s="161" t="s">
        <v>223</v>
      </c>
      <c r="C164" s="161" t="s">
        <v>224</v>
      </c>
      <c r="D164" s="161" t="s">
        <v>202</v>
      </c>
      <c r="E164" s="161" t="s">
        <v>225</v>
      </c>
      <c r="F164" s="161" t="s">
        <v>1848</v>
      </c>
      <c r="G164" s="161" t="s">
        <v>1849</v>
      </c>
      <c r="H164" s="161" t="s">
        <v>1850</v>
      </c>
      <c r="I164" s="161" t="s">
        <v>240</v>
      </c>
      <c r="J164" s="161" t="s">
        <v>41</v>
      </c>
      <c r="K164" s="161" t="s">
        <v>1851</v>
      </c>
      <c r="L164" s="161" t="s">
        <v>1852</v>
      </c>
      <c r="M164" s="161" t="s">
        <v>32</v>
      </c>
      <c r="N164" s="161">
        <v>2008</v>
      </c>
      <c r="O164" s="161" t="s">
        <v>1853</v>
      </c>
      <c r="P164" s="161" t="s">
        <v>231</v>
      </c>
      <c r="Q164" s="161">
        <v>2.6056659999999998</v>
      </c>
      <c r="R164" s="161" t="s">
        <v>1667</v>
      </c>
      <c r="S164" s="180" t="s">
        <v>41</v>
      </c>
      <c r="T164" s="161"/>
      <c r="U164" s="161"/>
      <c r="V164" s="161" t="s">
        <v>1809</v>
      </c>
      <c r="W164" s="161" t="s">
        <v>1669</v>
      </c>
      <c r="X164" s="161" t="s">
        <v>2342</v>
      </c>
      <c r="Y164" s="161" t="s">
        <v>2343</v>
      </c>
      <c r="Z164" s="161" t="s">
        <v>2302</v>
      </c>
      <c r="AA164" s="161"/>
      <c r="AB164" s="161"/>
      <c r="AC164" s="161" t="s">
        <v>2345</v>
      </c>
      <c r="AD164" s="169">
        <v>1</v>
      </c>
      <c r="AE164" s="167" t="s">
        <v>2385</v>
      </c>
      <c r="AF164" s="150"/>
      <c r="AG164" s="188"/>
      <c r="AH164" s="150" t="s">
        <v>2784</v>
      </c>
      <c r="AI164" s="150">
        <v>2</v>
      </c>
      <c r="AJ164" s="182">
        <v>40853</v>
      </c>
      <c r="AK164" s="150" t="s">
        <v>2344</v>
      </c>
      <c r="AL164" s="150" t="s">
        <v>2580</v>
      </c>
      <c r="AM164" s="150" t="s">
        <v>2520</v>
      </c>
      <c r="AN164" s="150"/>
      <c r="AO164" s="168">
        <f t="shared" si="12"/>
        <v>2.6056659999999998</v>
      </c>
    </row>
    <row r="165" spans="1:41" ht="63.75">
      <c r="A165" s="161" t="s">
        <v>894</v>
      </c>
      <c r="B165" s="161" t="s">
        <v>1854</v>
      </c>
      <c r="C165" s="161" t="s">
        <v>452</v>
      </c>
      <c r="D165" s="161" t="s">
        <v>290</v>
      </c>
      <c r="E165" s="161" t="s">
        <v>454</v>
      </c>
      <c r="F165" s="161" t="s">
        <v>1765</v>
      </c>
      <c r="G165" s="161" t="s">
        <v>1855</v>
      </c>
      <c r="H165" s="161" t="s">
        <v>1856</v>
      </c>
      <c r="I165" s="161" t="s">
        <v>240</v>
      </c>
      <c r="J165" s="161" t="s">
        <v>41</v>
      </c>
      <c r="K165" s="161" t="s">
        <v>1857</v>
      </c>
      <c r="L165" s="161" t="s">
        <v>50</v>
      </c>
      <c r="M165" s="161" t="s">
        <v>32</v>
      </c>
      <c r="N165" s="161">
        <v>2008</v>
      </c>
      <c r="O165" s="161" t="s">
        <v>1858</v>
      </c>
      <c r="P165" s="161" t="s">
        <v>1859</v>
      </c>
      <c r="Q165" s="161">
        <v>7.8861279999999994</v>
      </c>
      <c r="R165" s="161" t="s">
        <v>1667</v>
      </c>
      <c r="S165" s="180" t="s">
        <v>41</v>
      </c>
      <c r="T165" s="161"/>
      <c r="U165" s="161"/>
      <c r="V165" s="161" t="s">
        <v>1809</v>
      </c>
      <c r="W165" s="161" t="s">
        <v>1669</v>
      </c>
      <c r="X165" s="161" t="s">
        <v>2436</v>
      </c>
      <c r="Y165" s="161" t="s">
        <v>2501</v>
      </c>
      <c r="Z165" s="161" t="s">
        <v>2502</v>
      </c>
      <c r="AA165" s="161"/>
      <c r="AB165" s="161"/>
      <c r="AC165" s="161" t="s">
        <v>2360</v>
      </c>
      <c r="AD165" s="169"/>
      <c r="AE165" s="181"/>
      <c r="AF165" s="150"/>
      <c r="AG165" s="188"/>
      <c r="AH165" s="150"/>
      <c r="AI165" s="150">
        <v>2</v>
      </c>
      <c r="AJ165" s="182">
        <v>40853</v>
      </c>
      <c r="AK165" s="150"/>
      <c r="AL165" s="150" t="s">
        <v>2580</v>
      </c>
      <c r="AM165" s="150" t="s">
        <v>2581</v>
      </c>
      <c r="AN165" s="150"/>
      <c r="AO165" s="168"/>
    </row>
    <row r="166" spans="1:41" ht="63.75">
      <c r="A166" s="161" t="s">
        <v>896</v>
      </c>
      <c r="B166" s="161" t="s">
        <v>1659</v>
      </c>
      <c r="C166" s="161" t="s">
        <v>483</v>
      </c>
      <c r="D166" s="161" t="s">
        <v>1660</v>
      </c>
      <c r="E166" s="161" t="s">
        <v>41</v>
      </c>
      <c r="F166" s="161" t="s">
        <v>41</v>
      </c>
      <c r="G166" s="161" t="s">
        <v>1860</v>
      </c>
      <c r="H166" s="161" t="s">
        <v>1861</v>
      </c>
      <c r="I166" s="161" t="s">
        <v>240</v>
      </c>
      <c r="J166" s="161" t="s">
        <v>41</v>
      </c>
      <c r="K166" s="161" t="s">
        <v>1862</v>
      </c>
      <c r="L166" s="161" t="s">
        <v>50</v>
      </c>
      <c r="M166" s="161" t="s">
        <v>32</v>
      </c>
      <c r="N166" s="161">
        <v>2008</v>
      </c>
      <c r="O166" s="161" t="s">
        <v>1863</v>
      </c>
      <c r="P166" s="161" t="s">
        <v>1864</v>
      </c>
      <c r="Q166" s="161">
        <v>3.367108</v>
      </c>
      <c r="R166" s="161" t="s">
        <v>1667</v>
      </c>
      <c r="S166" s="180" t="s">
        <v>41</v>
      </c>
      <c r="T166" s="161"/>
      <c r="U166" s="161"/>
      <c r="V166" s="161" t="s">
        <v>1809</v>
      </c>
      <c r="W166" s="161" t="s">
        <v>1786</v>
      </c>
      <c r="X166" s="161" t="s">
        <v>2455</v>
      </c>
      <c r="Y166" s="161" t="s">
        <v>2563</v>
      </c>
      <c r="Z166" s="161"/>
      <c r="AA166" s="161"/>
      <c r="AB166" s="161"/>
      <c r="AC166" s="150" t="s">
        <v>2360</v>
      </c>
      <c r="AD166" s="169"/>
      <c r="AE166" s="181"/>
      <c r="AF166" s="150"/>
      <c r="AG166" s="188"/>
      <c r="AH166" s="150"/>
      <c r="AI166" s="150">
        <v>2</v>
      </c>
      <c r="AJ166" s="182">
        <v>40853</v>
      </c>
      <c r="AK166" s="150"/>
      <c r="AL166" s="150" t="s">
        <v>2580</v>
      </c>
      <c r="AM166" s="150" t="s">
        <v>2581</v>
      </c>
      <c r="AN166" s="150"/>
      <c r="AO166" s="168"/>
    </row>
    <row r="167" spans="1:41" ht="76.5">
      <c r="A167" s="161" t="s">
        <v>884</v>
      </c>
      <c r="B167" s="161" t="s">
        <v>1100</v>
      </c>
      <c r="C167" s="161" t="s">
        <v>234</v>
      </c>
      <c r="D167" s="161" t="s">
        <v>1101</v>
      </c>
      <c r="E167" s="161" t="s">
        <v>236</v>
      </c>
      <c r="F167" s="161" t="s">
        <v>1865</v>
      </c>
      <c r="G167" s="161" t="s">
        <v>1866</v>
      </c>
      <c r="H167" s="161" t="s">
        <v>1867</v>
      </c>
      <c r="I167" s="161" t="s">
        <v>240</v>
      </c>
      <c r="J167" s="161" t="s">
        <v>41</v>
      </c>
      <c r="K167" s="161" t="s">
        <v>1868</v>
      </c>
      <c r="L167" s="161" t="s">
        <v>50</v>
      </c>
      <c r="M167" s="161" t="s">
        <v>32</v>
      </c>
      <c r="N167" s="161">
        <v>2008</v>
      </c>
      <c r="O167" s="161" t="s">
        <v>1869</v>
      </c>
      <c r="P167" s="161" t="s">
        <v>1105</v>
      </c>
      <c r="Q167" s="161">
        <v>1.7571420000000002</v>
      </c>
      <c r="R167" s="161" t="s">
        <v>1667</v>
      </c>
      <c r="S167" s="180" t="s">
        <v>41</v>
      </c>
      <c r="T167" s="161"/>
      <c r="U167" s="161"/>
      <c r="V167" s="161" t="s">
        <v>1809</v>
      </c>
      <c r="W167" s="161" t="s">
        <v>1669</v>
      </c>
      <c r="X167" s="161" t="s">
        <v>1669</v>
      </c>
      <c r="Y167" s="161" t="s">
        <v>2395</v>
      </c>
      <c r="Z167" s="161" t="s">
        <v>2396</v>
      </c>
      <c r="AA167" s="161"/>
      <c r="AB167" s="161"/>
      <c r="AC167" s="161" t="s">
        <v>2360</v>
      </c>
      <c r="AD167" s="169"/>
      <c r="AE167" s="181"/>
      <c r="AF167" s="150"/>
      <c r="AG167" s="188"/>
      <c r="AH167" s="150"/>
      <c r="AI167" s="150">
        <v>2</v>
      </c>
      <c r="AJ167" s="182">
        <v>40853</v>
      </c>
      <c r="AK167" s="150"/>
      <c r="AL167" s="150" t="s">
        <v>2580</v>
      </c>
      <c r="AM167" s="150" t="s">
        <v>2581</v>
      </c>
      <c r="AN167" s="150"/>
      <c r="AO167" s="168"/>
    </row>
    <row r="168" spans="1:41" ht="63.75">
      <c r="A168" s="161" t="s">
        <v>872</v>
      </c>
      <c r="B168" s="161" t="s">
        <v>1870</v>
      </c>
      <c r="C168" s="161" t="s">
        <v>59</v>
      </c>
      <c r="D168" s="161" t="s">
        <v>1871</v>
      </c>
      <c r="E168" s="161" t="s">
        <v>61</v>
      </c>
      <c r="F168" s="161" t="s">
        <v>1872</v>
      </c>
      <c r="G168" s="161" t="s">
        <v>1873</v>
      </c>
      <c r="H168" s="161" t="s">
        <v>1874</v>
      </c>
      <c r="I168" s="161" t="s">
        <v>240</v>
      </c>
      <c r="J168" s="161" t="s">
        <v>41</v>
      </c>
      <c r="K168" s="161" t="s">
        <v>1875</v>
      </c>
      <c r="L168" s="161" t="s">
        <v>1876</v>
      </c>
      <c r="M168" s="161" t="s">
        <v>32</v>
      </c>
      <c r="N168" s="161">
        <v>2008</v>
      </c>
      <c r="O168" s="161" t="s">
        <v>1877</v>
      </c>
      <c r="P168" s="161" t="s">
        <v>1046</v>
      </c>
      <c r="Q168" s="161">
        <v>2.9077319999999998</v>
      </c>
      <c r="R168" s="161" t="s">
        <v>1667</v>
      </c>
      <c r="S168" s="180" t="s">
        <v>41</v>
      </c>
      <c r="T168" s="161">
        <v>8.3486000000000007E-5</v>
      </c>
      <c r="U168" s="161"/>
      <c r="V168" s="161" t="s">
        <v>1809</v>
      </c>
      <c r="W168" s="161" t="s">
        <v>1686</v>
      </c>
      <c r="X168" s="161" t="s">
        <v>2438</v>
      </c>
      <c r="Y168" s="161" t="s">
        <v>2554</v>
      </c>
      <c r="Z168" s="161"/>
      <c r="AA168" s="161"/>
      <c r="AB168" s="161"/>
      <c r="AC168" s="150" t="s">
        <v>2360</v>
      </c>
      <c r="AD168" s="169"/>
      <c r="AE168" s="181"/>
      <c r="AF168" s="150"/>
      <c r="AG168" s="188"/>
      <c r="AH168" s="150"/>
      <c r="AI168" s="150">
        <v>2</v>
      </c>
      <c r="AJ168" s="182">
        <v>40853</v>
      </c>
      <c r="AK168" s="150"/>
      <c r="AL168" s="150" t="s">
        <v>2580</v>
      </c>
      <c r="AM168" s="150" t="s">
        <v>2581</v>
      </c>
      <c r="AN168" s="150"/>
      <c r="AO168" s="168"/>
    </row>
    <row r="169" spans="1:41" ht="76.5">
      <c r="A169" s="161" t="s">
        <v>889</v>
      </c>
      <c r="B169" s="161" t="s">
        <v>1608</v>
      </c>
      <c r="C169" s="161" t="s">
        <v>301</v>
      </c>
      <c r="D169" s="161" t="s">
        <v>78</v>
      </c>
      <c r="E169" s="161" t="s">
        <v>303</v>
      </c>
      <c r="F169" s="161" t="s">
        <v>1878</v>
      </c>
      <c r="G169" s="161" t="s">
        <v>1879</v>
      </c>
      <c r="H169" s="161" t="s">
        <v>1880</v>
      </c>
      <c r="I169" s="161" t="s">
        <v>240</v>
      </c>
      <c r="J169" s="161" t="s">
        <v>41</v>
      </c>
      <c r="K169" s="161" t="s">
        <v>1881</v>
      </c>
      <c r="L169" s="161" t="s">
        <v>50</v>
      </c>
      <c r="M169" s="161" t="s">
        <v>32</v>
      </c>
      <c r="N169" s="161">
        <v>1997</v>
      </c>
      <c r="O169" s="161" t="s">
        <v>1882</v>
      </c>
      <c r="P169" s="161" t="s">
        <v>1883</v>
      </c>
      <c r="Q169" s="161">
        <v>2.9488823600000003</v>
      </c>
      <c r="R169" s="161" t="s">
        <v>1732</v>
      </c>
      <c r="S169" s="180" t="s">
        <v>41</v>
      </c>
      <c r="T169" s="161">
        <v>1.6439999999999998E-4</v>
      </c>
      <c r="U169" s="161"/>
      <c r="V169" s="161" t="s">
        <v>1809</v>
      </c>
      <c r="W169" s="161" t="s">
        <v>1686</v>
      </c>
      <c r="X169" s="161" t="s">
        <v>2285</v>
      </c>
      <c r="Y169" s="161" t="s">
        <v>2571</v>
      </c>
      <c r="Z169" s="161"/>
      <c r="AA169" s="161"/>
      <c r="AB169" s="161"/>
      <c r="AC169" s="150" t="s">
        <v>2360</v>
      </c>
      <c r="AD169" s="169"/>
      <c r="AE169" s="181"/>
      <c r="AF169" s="150"/>
      <c r="AG169" s="188"/>
      <c r="AH169" s="150"/>
      <c r="AI169" s="150">
        <v>2</v>
      </c>
      <c r="AJ169" s="182">
        <v>40853</v>
      </c>
      <c r="AK169" s="150"/>
      <c r="AL169" s="150" t="s">
        <v>2580</v>
      </c>
      <c r="AM169" s="150" t="s">
        <v>2581</v>
      </c>
      <c r="AN169" s="150"/>
      <c r="AO169" s="168"/>
    </row>
    <row r="170" spans="1:41" ht="127.5">
      <c r="A170" s="161" t="s">
        <v>1440</v>
      </c>
      <c r="B170" s="161" t="s">
        <v>1884</v>
      </c>
      <c r="C170" s="161" t="s">
        <v>1442</v>
      </c>
      <c r="D170" s="161" t="s">
        <v>1885</v>
      </c>
      <c r="E170" s="161" t="s">
        <v>1444</v>
      </c>
      <c r="F170" s="161" t="s">
        <v>1886</v>
      </c>
      <c r="G170" s="161" t="s">
        <v>1887</v>
      </c>
      <c r="H170" s="161" t="s">
        <v>1888</v>
      </c>
      <c r="I170" s="161" t="s">
        <v>240</v>
      </c>
      <c r="J170" s="161" t="s">
        <v>41</v>
      </c>
      <c r="K170" s="161" t="s">
        <v>1889</v>
      </c>
      <c r="L170" s="161" t="s">
        <v>50</v>
      </c>
      <c r="M170" s="161" t="s">
        <v>32</v>
      </c>
      <c r="N170" s="161">
        <v>2008</v>
      </c>
      <c r="O170" s="161" t="s">
        <v>1890</v>
      </c>
      <c r="P170" s="161" t="s">
        <v>1891</v>
      </c>
      <c r="Q170" s="161">
        <v>2.5527293999999996</v>
      </c>
      <c r="R170" s="161" t="s">
        <v>1732</v>
      </c>
      <c r="S170" s="180" t="s">
        <v>41</v>
      </c>
      <c r="T170" s="161"/>
      <c r="U170" s="161"/>
      <c r="V170" s="161" t="s">
        <v>1809</v>
      </c>
      <c r="W170" s="161" t="s">
        <v>1786</v>
      </c>
      <c r="X170" s="161" t="s">
        <v>2285</v>
      </c>
      <c r="Y170" s="161" t="s">
        <v>2528</v>
      </c>
      <c r="Z170" s="161"/>
      <c r="AA170" s="161"/>
      <c r="AB170" s="161"/>
      <c r="AC170" s="184" t="s">
        <v>2360</v>
      </c>
      <c r="AD170" s="169"/>
      <c r="AE170" s="181"/>
      <c r="AF170" s="150"/>
      <c r="AG170" s="188"/>
      <c r="AH170" s="150"/>
      <c r="AI170" s="150">
        <v>2</v>
      </c>
      <c r="AJ170" s="182">
        <v>40853</v>
      </c>
      <c r="AK170" s="150"/>
      <c r="AL170" s="150" t="s">
        <v>2580</v>
      </c>
      <c r="AM170" s="150" t="s">
        <v>2581</v>
      </c>
      <c r="AN170" s="150"/>
      <c r="AO170" s="168"/>
    </row>
    <row r="171" spans="1:41" ht="63.75">
      <c r="A171" s="161" t="s">
        <v>879</v>
      </c>
      <c r="B171" s="161" t="s">
        <v>1892</v>
      </c>
      <c r="C171" s="161" t="s">
        <v>175</v>
      </c>
      <c r="D171" s="161" t="s">
        <v>1893</v>
      </c>
      <c r="E171" s="161" t="s">
        <v>41</v>
      </c>
      <c r="F171" s="161" t="s">
        <v>41</v>
      </c>
      <c r="G171" s="161" t="s">
        <v>1894</v>
      </c>
      <c r="H171" s="161" t="s">
        <v>1895</v>
      </c>
      <c r="I171" s="161" t="s">
        <v>240</v>
      </c>
      <c r="J171" s="161" t="s">
        <v>1690</v>
      </c>
      <c r="K171" s="161" t="s">
        <v>1896</v>
      </c>
      <c r="L171" s="161" t="s">
        <v>50</v>
      </c>
      <c r="M171" s="161" t="s">
        <v>32</v>
      </c>
      <c r="N171" s="161">
        <v>2008</v>
      </c>
      <c r="O171" s="161" t="s">
        <v>1897</v>
      </c>
      <c r="P171" s="161" t="s">
        <v>1893</v>
      </c>
      <c r="Q171" s="161">
        <v>3.1239318000000003</v>
      </c>
      <c r="R171" s="161" t="s">
        <v>1667</v>
      </c>
      <c r="S171" s="180" t="s">
        <v>41</v>
      </c>
      <c r="T171" s="161"/>
      <c r="U171" s="161"/>
      <c r="V171" s="161" t="s">
        <v>1809</v>
      </c>
      <c r="W171" s="161" t="s">
        <v>1786</v>
      </c>
      <c r="X171" s="161"/>
      <c r="Y171" s="161" t="s">
        <v>2750</v>
      </c>
      <c r="Z171" s="161"/>
      <c r="AA171" s="161"/>
      <c r="AB171" s="161"/>
      <c r="AC171" s="150" t="s">
        <v>2360</v>
      </c>
      <c r="AD171" s="169"/>
      <c r="AE171" s="181"/>
      <c r="AF171" s="150"/>
      <c r="AG171" s="188"/>
      <c r="AH171" s="150"/>
      <c r="AI171" s="150">
        <v>2</v>
      </c>
      <c r="AJ171" s="182">
        <v>40853</v>
      </c>
      <c r="AK171" s="150"/>
      <c r="AL171" s="150" t="s">
        <v>2580</v>
      </c>
      <c r="AM171" s="150" t="s">
        <v>2581</v>
      </c>
      <c r="AN171" s="150"/>
      <c r="AO171" s="168"/>
    </row>
    <row r="172" spans="1:41" ht="102">
      <c r="A172" s="161" t="s">
        <v>881</v>
      </c>
      <c r="B172" s="161" t="s">
        <v>1898</v>
      </c>
      <c r="C172" s="161" t="s">
        <v>201</v>
      </c>
      <c r="D172" s="161" t="s">
        <v>1101</v>
      </c>
      <c r="E172" s="161" t="s">
        <v>203</v>
      </c>
      <c r="F172" s="161" t="s">
        <v>565</v>
      </c>
      <c r="G172" s="161" t="s">
        <v>1899</v>
      </c>
      <c r="H172" s="161" t="s">
        <v>1900</v>
      </c>
      <c r="I172" s="161" t="s">
        <v>240</v>
      </c>
      <c r="J172" s="161" t="s">
        <v>41</v>
      </c>
      <c r="K172" s="161" t="s">
        <v>1901</v>
      </c>
      <c r="L172" s="161" t="s">
        <v>50</v>
      </c>
      <c r="M172" s="161" t="s">
        <v>32</v>
      </c>
      <c r="N172" s="161">
        <v>2009</v>
      </c>
      <c r="O172" s="161" t="s">
        <v>1902</v>
      </c>
      <c r="P172" s="161" t="s">
        <v>1903</v>
      </c>
      <c r="Q172" s="161">
        <v>22.872855159999997</v>
      </c>
      <c r="R172" s="161" t="s">
        <v>1732</v>
      </c>
      <c r="S172" s="180" t="s">
        <v>41</v>
      </c>
      <c r="T172" s="161"/>
      <c r="U172" s="161"/>
      <c r="V172" s="161" t="s">
        <v>1809</v>
      </c>
      <c r="W172" s="161" t="s">
        <v>1786</v>
      </c>
      <c r="X172" s="161" t="s">
        <v>2285</v>
      </c>
      <c r="Y172" s="161" t="s">
        <v>2420</v>
      </c>
      <c r="Z172" s="161" t="s">
        <v>2785</v>
      </c>
      <c r="AA172" s="161">
        <v>6108113</v>
      </c>
      <c r="AB172" s="161">
        <v>87726014</v>
      </c>
      <c r="AC172" s="150" t="s">
        <v>2297</v>
      </c>
      <c r="AD172" s="169">
        <v>0</v>
      </c>
      <c r="AE172" s="181"/>
      <c r="AF172" s="150"/>
      <c r="AG172" s="188"/>
      <c r="AH172" s="150"/>
      <c r="AI172" s="150">
        <v>9</v>
      </c>
      <c r="AJ172" s="182">
        <v>40853</v>
      </c>
      <c r="AK172" s="150"/>
      <c r="AL172" s="150" t="s">
        <v>2580</v>
      </c>
      <c r="AM172" s="150" t="s">
        <v>2581</v>
      </c>
      <c r="AN172" s="150"/>
      <c r="AO172" s="168"/>
    </row>
    <row r="173" spans="1:41" ht="178.5">
      <c r="A173" s="161" t="s">
        <v>899</v>
      </c>
      <c r="B173" s="161" t="s">
        <v>1904</v>
      </c>
      <c r="C173" s="161" t="s">
        <v>554</v>
      </c>
      <c r="D173" s="161" t="s">
        <v>1120</v>
      </c>
      <c r="E173" s="161" t="s">
        <v>556</v>
      </c>
      <c r="F173" s="161" t="s">
        <v>1905</v>
      </c>
      <c r="G173" s="161" t="s">
        <v>1906</v>
      </c>
      <c r="H173" s="161" t="s">
        <v>1907</v>
      </c>
      <c r="I173" s="161" t="s">
        <v>240</v>
      </c>
      <c r="J173" s="161" t="s">
        <v>41</v>
      </c>
      <c r="K173" s="161" t="s">
        <v>1908</v>
      </c>
      <c r="L173" s="161" t="s">
        <v>1909</v>
      </c>
      <c r="M173" s="161" t="s">
        <v>32</v>
      </c>
      <c r="N173" s="161">
        <v>2008</v>
      </c>
      <c r="O173" s="161" t="s">
        <v>1910</v>
      </c>
      <c r="P173" s="161" t="s">
        <v>1911</v>
      </c>
      <c r="Q173" s="161">
        <v>1.42425</v>
      </c>
      <c r="R173" s="161" t="s">
        <v>1667</v>
      </c>
      <c r="S173" s="180" t="s">
        <v>41</v>
      </c>
      <c r="T173" s="161"/>
      <c r="U173" s="161"/>
      <c r="V173" s="161" t="s">
        <v>1809</v>
      </c>
      <c r="W173" s="161" t="s">
        <v>1786</v>
      </c>
      <c r="X173" s="161" t="s">
        <v>2524</v>
      </c>
      <c r="Y173" s="161" t="s">
        <v>2525</v>
      </c>
      <c r="Z173" s="161"/>
      <c r="AA173" s="161"/>
      <c r="AB173" s="161"/>
      <c r="AC173" s="150" t="s">
        <v>2360</v>
      </c>
      <c r="AD173" s="169"/>
      <c r="AE173" s="181"/>
      <c r="AF173" s="150"/>
      <c r="AG173" s="188"/>
      <c r="AH173" s="150"/>
      <c r="AI173" s="150">
        <v>2</v>
      </c>
      <c r="AJ173" s="182">
        <v>40853</v>
      </c>
      <c r="AK173" s="150"/>
      <c r="AL173" s="150" t="s">
        <v>2743</v>
      </c>
      <c r="AM173" s="150"/>
      <c r="AN173" s="150" t="s">
        <v>2581</v>
      </c>
      <c r="AO173" s="168"/>
    </row>
    <row r="174" spans="1:41" ht="153">
      <c r="A174" s="161" t="s">
        <v>1488</v>
      </c>
      <c r="B174" s="161" t="s">
        <v>1489</v>
      </c>
      <c r="C174" s="161" t="s">
        <v>1490</v>
      </c>
      <c r="D174" s="161" t="s">
        <v>1491</v>
      </c>
      <c r="E174" s="161" t="s">
        <v>1492</v>
      </c>
      <c r="F174" s="161" t="s">
        <v>1912</v>
      </c>
      <c r="G174" s="161" t="s">
        <v>1913</v>
      </c>
      <c r="H174" s="161" t="s">
        <v>41</v>
      </c>
      <c r="I174" s="161" t="s">
        <v>240</v>
      </c>
      <c r="J174" s="161" t="s">
        <v>41</v>
      </c>
      <c r="K174" s="161" t="s">
        <v>1914</v>
      </c>
      <c r="L174" s="161" t="s">
        <v>1915</v>
      </c>
      <c r="M174" s="161" t="s">
        <v>32</v>
      </c>
      <c r="N174" s="161">
        <v>2008</v>
      </c>
      <c r="O174" s="161" t="s">
        <v>1916</v>
      </c>
      <c r="P174" s="161" t="s">
        <v>1917</v>
      </c>
      <c r="Q174" s="161">
        <v>1.7262651999999998</v>
      </c>
      <c r="R174" s="161" t="s">
        <v>1918</v>
      </c>
      <c r="S174" s="180">
        <v>4.5999999999999996</v>
      </c>
      <c r="T174" s="161"/>
      <c r="U174" s="161"/>
      <c r="V174" s="161" t="s">
        <v>1919</v>
      </c>
      <c r="W174" s="161" t="s">
        <v>1786</v>
      </c>
      <c r="X174" s="161"/>
      <c r="Y174" s="161"/>
      <c r="Z174" s="161"/>
      <c r="AA174" s="161"/>
      <c r="AB174" s="161"/>
      <c r="AC174" s="150" t="s">
        <v>2509</v>
      </c>
      <c r="AD174" s="169"/>
      <c r="AE174" s="181"/>
      <c r="AF174" s="150"/>
      <c r="AG174" s="188"/>
      <c r="AH174" s="150" t="s">
        <v>2574</v>
      </c>
      <c r="AI174" s="150">
        <v>2</v>
      </c>
      <c r="AJ174" s="182">
        <v>40854</v>
      </c>
      <c r="AK174" s="150"/>
      <c r="AL174" s="150" t="s">
        <v>2580</v>
      </c>
      <c r="AM174" s="150" t="s">
        <v>2581</v>
      </c>
      <c r="AN174" s="150"/>
      <c r="AO174" s="168"/>
    </row>
    <row r="175" spans="1:41" ht="114.75">
      <c r="A175" s="161" t="s">
        <v>1488</v>
      </c>
      <c r="B175" s="161" t="s">
        <v>1489</v>
      </c>
      <c r="C175" s="161" t="s">
        <v>1490</v>
      </c>
      <c r="D175" s="161" t="s">
        <v>1491</v>
      </c>
      <c r="E175" s="161" t="s">
        <v>1492</v>
      </c>
      <c r="F175" s="161" t="s">
        <v>1920</v>
      </c>
      <c r="G175" s="161" t="s">
        <v>1921</v>
      </c>
      <c r="H175" s="161" t="s">
        <v>1922</v>
      </c>
      <c r="I175" s="161" t="s">
        <v>240</v>
      </c>
      <c r="J175" s="161" t="s">
        <v>41</v>
      </c>
      <c r="K175" s="161" t="s">
        <v>1923</v>
      </c>
      <c r="L175" s="161" t="s">
        <v>1924</v>
      </c>
      <c r="M175" s="161" t="s">
        <v>32</v>
      </c>
      <c r="N175" s="161">
        <v>2008</v>
      </c>
      <c r="O175" s="161" t="s">
        <v>1925</v>
      </c>
      <c r="P175" s="161" t="s">
        <v>1917</v>
      </c>
      <c r="Q175" s="161">
        <v>1.2980194</v>
      </c>
      <c r="R175" s="161" t="s">
        <v>1667</v>
      </c>
      <c r="S175" s="180" t="s">
        <v>41</v>
      </c>
      <c r="T175" s="161">
        <v>2.0472345029999999</v>
      </c>
      <c r="U175" s="161"/>
      <c r="V175" s="161" t="s">
        <v>1926</v>
      </c>
      <c r="W175" s="161" t="s">
        <v>1786</v>
      </c>
      <c r="X175" s="161"/>
      <c r="Y175" s="161"/>
      <c r="Z175" s="161"/>
      <c r="AA175" s="161"/>
      <c r="AB175" s="161"/>
      <c r="AC175" s="150" t="s">
        <v>2509</v>
      </c>
      <c r="AD175" s="169"/>
      <c r="AE175" s="181"/>
      <c r="AF175" s="150"/>
      <c r="AG175" s="188"/>
      <c r="AH175" s="150" t="s">
        <v>2574</v>
      </c>
      <c r="AI175" s="150">
        <v>2</v>
      </c>
      <c r="AJ175" s="182">
        <v>40854</v>
      </c>
      <c r="AK175" s="150"/>
      <c r="AL175" s="150" t="s">
        <v>2580</v>
      </c>
      <c r="AM175" s="150" t="s">
        <v>2581</v>
      </c>
      <c r="AN175" s="150"/>
      <c r="AO175" s="168"/>
    </row>
    <row r="176" spans="1:41" s="187" customFormat="1" ht="76.5">
      <c r="A176" s="161" t="s">
        <v>896</v>
      </c>
      <c r="B176" s="161" t="s">
        <v>1713</v>
      </c>
      <c r="C176" s="161" t="s">
        <v>483</v>
      </c>
      <c r="D176" s="161" t="s">
        <v>202</v>
      </c>
      <c r="E176" s="161" t="s">
        <v>41</v>
      </c>
      <c r="F176" s="161" t="s">
        <v>41</v>
      </c>
      <c r="G176" s="161" t="s">
        <v>1927</v>
      </c>
      <c r="H176" s="161" t="s">
        <v>1928</v>
      </c>
      <c r="I176" s="161" t="s">
        <v>240</v>
      </c>
      <c r="J176" s="161" t="s">
        <v>41</v>
      </c>
      <c r="K176" s="161" t="s">
        <v>1929</v>
      </c>
      <c r="L176" s="161" t="s">
        <v>41</v>
      </c>
      <c r="M176" s="161" t="s">
        <v>32</v>
      </c>
      <c r="N176" s="161">
        <v>2008</v>
      </c>
      <c r="O176" s="161" t="s">
        <v>1930</v>
      </c>
      <c r="P176" s="161" t="s">
        <v>1931</v>
      </c>
      <c r="Q176" s="161">
        <v>2.233816</v>
      </c>
      <c r="R176" s="161" t="s">
        <v>1667</v>
      </c>
      <c r="S176" s="180" t="s">
        <v>41</v>
      </c>
      <c r="T176" s="161"/>
      <c r="U176" s="161"/>
      <c r="V176" s="161" t="s">
        <v>1809</v>
      </c>
      <c r="W176" s="161" t="s">
        <v>1786</v>
      </c>
      <c r="X176" s="161" t="s">
        <v>2455</v>
      </c>
      <c r="Y176" s="161" t="s">
        <v>2564</v>
      </c>
      <c r="Z176" s="161"/>
      <c r="AA176" s="161"/>
      <c r="AB176" s="161"/>
      <c r="AC176" s="184" t="s">
        <v>2360</v>
      </c>
      <c r="AD176" s="185"/>
      <c r="AE176" s="186"/>
      <c r="AF176" s="184"/>
      <c r="AG176" s="184"/>
      <c r="AH176" s="184"/>
      <c r="AI176" s="184">
        <v>2</v>
      </c>
      <c r="AJ176" s="200">
        <v>40853</v>
      </c>
      <c r="AK176" s="184"/>
      <c r="AL176" s="184" t="s">
        <v>2580</v>
      </c>
      <c r="AM176" s="184" t="s">
        <v>2581</v>
      </c>
      <c r="AN176" s="184"/>
      <c r="AO176" s="201"/>
    </row>
    <row r="177" spans="1:41" s="187" customFormat="1" ht="63.75">
      <c r="A177" s="161" t="s">
        <v>871</v>
      </c>
      <c r="B177" s="161" t="s">
        <v>824</v>
      </c>
      <c r="C177" s="161" t="s">
        <v>43</v>
      </c>
      <c r="D177" s="161" t="s">
        <v>851</v>
      </c>
      <c r="E177" s="161" t="s">
        <v>41</v>
      </c>
      <c r="F177" s="161" t="s">
        <v>41</v>
      </c>
      <c r="G177" s="161">
        <v>947311</v>
      </c>
      <c r="H177" s="161" t="s">
        <v>1932</v>
      </c>
      <c r="I177" s="161" t="s">
        <v>240</v>
      </c>
      <c r="J177" s="161" t="s">
        <v>41</v>
      </c>
      <c r="K177" s="161" t="s">
        <v>1933</v>
      </c>
      <c r="L177" s="161" t="s">
        <v>50</v>
      </c>
      <c r="M177" s="161" t="s">
        <v>32</v>
      </c>
      <c r="N177" s="161">
        <v>2008</v>
      </c>
      <c r="O177" s="161" t="s">
        <v>1934</v>
      </c>
      <c r="P177" s="161" t="s">
        <v>823</v>
      </c>
      <c r="Q177" s="161">
        <v>1.6925265999999999</v>
      </c>
      <c r="R177" s="161" t="s">
        <v>1667</v>
      </c>
      <c r="S177" s="180" t="s">
        <v>41</v>
      </c>
      <c r="T177" s="161"/>
      <c r="U177" s="161"/>
      <c r="V177" s="161" t="s">
        <v>1809</v>
      </c>
      <c r="W177" s="161" t="s">
        <v>1786</v>
      </c>
      <c r="X177" s="161"/>
      <c r="Y177" s="161"/>
      <c r="Z177" s="161"/>
      <c r="AA177" s="161"/>
      <c r="AB177" s="161"/>
      <c r="AC177" s="161" t="s">
        <v>2345</v>
      </c>
      <c r="AD177" s="185">
        <v>1</v>
      </c>
      <c r="AE177" s="186">
        <v>47212514</v>
      </c>
      <c r="AF177" s="161"/>
      <c r="AG177" s="199"/>
      <c r="AH177" s="184" t="s">
        <v>2681</v>
      </c>
      <c r="AI177" s="184">
        <v>2</v>
      </c>
      <c r="AJ177" s="200">
        <v>40865</v>
      </c>
      <c r="AK177" s="184"/>
      <c r="AL177" s="184" t="s">
        <v>2580</v>
      </c>
      <c r="AM177" s="184"/>
      <c r="AN177" s="184" t="s">
        <v>2581</v>
      </c>
      <c r="AO177" s="168">
        <f t="shared" ref="AO177:AO178" si="13">AD177*Q177</f>
        <v>1.6925265999999999</v>
      </c>
    </row>
    <row r="178" spans="1:41" ht="76.5">
      <c r="A178" s="161" t="s">
        <v>889</v>
      </c>
      <c r="B178" s="161" t="s">
        <v>1935</v>
      </c>
      <c r="C178" s="161" t="s">
        <v>301</v>
      </c>
      <c r="D178" s="161" t="s">
        <v>1936</v>
      </c>
      <c r="E178" s="161" t="s">
        <v>303</v>
      </c>
      <c r="F178" s="161" t="s">
        <v>1937</v>
      </c>
      <c r="G178" s="161">
        <v>13471611</v>
      </c>
      <c r="H178" s="161" t="s">
        <v>1938</v>
      </c>
      <c r="I178" s="161" t="s">
        <v>240</v>
      </c>
      <c r="J178" s="161" t="s">
        <v>41</v>
      </c>
      <c r="K178" s="161" t="s">
        <v>1939</v>
      </c>
      <c r="L178" s="161" t="s">
        <v>41</v>
      </c>
      <c r="M178" s="161" t="s">
        <v>32</v>
      </c>
      <c r="N178" s="161">
        <v>2007</v>
      </c>
      <c r="O178" s="161" t="s">
        <v>1940</v>
      </c>
      <c r="P178" s="161" t="s">
        <v>1941</v>
      </c>
      <c r="Q178" s="161">
        <v>22.344523400000003</v>
      </c>
      <c r="R178" s="161" t="s">
        <v>1667</v>
      </c>
      <c r="S178" s="180" t="s">
        <v>41</v>
      </c>
      <c r="T178" s="161"/>
      <c r="U178" s="161"/>
      <c r="V178" s="161" t="s">
        <v>1809</v>
      </c>
      <c r="W178" s="161" t="s">
        <v>1786</v>
      </c>
      <c r="X178" s="161" t="s">
        <v>2300</v>
      </c>
      <c r="Y178" s="161" t="s">
        <v>2572</v>
      </c>
      <c r="Z178" s="161"/>
      <c r="AA178" s="161"/>
      <c r="AB178" s="161"/>
      <c r="AC178" s="150" t="s">
        <v>2345</v>
      </c>
      <c r="AD178" s="169">
        <v>1</v>
      </c>
      <c r="AE178" s="181">
        <v>100508214</v>
      </c>
      <c r="AF178" s="150"/>
      <c r="AG178" s="150"/>
      <c r="AH178" s="150" t="s">
        <v>2682</v>
      </c>
      <c r="AI178" s="184">
        <v>2</v>
      </c>
      <c r="AJ178" s="200">
        <v>40865</v>
      </c>
      <c r="AK178" s="184"/>
      <c r="AL178" s="184" t="s">
        <v>2580</v>
      </c>
      <c r="AM178" s="184"/>
      <c r="AN178" s="184" t="s">
        <v>2581</v>
      </c>
      <c r="AO178" s="168">
        <f t="shared" si="13"/>
        <v>22.344523400000003</v>
      </c>
    </row>
    <row r="179" spans="1:41" ht="89.25">
      <c r="A179" s="161" t="s">
        <v>896</v>
      </c>
      <c r="B179" s="161" t="s">
        <v>1733</v>
      </c>
      <c r="C179" s="161" t="s">
        <v>483</v>
      </c>
      <c r="D179" s="161" t="s">
        <v>1734</v>
      </c>
      <c r="E179" s="161" t="s">
        <v>485</v>
      </c>
      <c r="F179" s="161" t="s">
        <v>121</v>
      </c>
      <c r="G179" s="161" t="s">
        <v>1942</v>
      </c>
      <c r="H179" s="161" t="s">
        <v>1943</v>
      </c>
      <c r="I179" s="161" t="s">
        <v>240</v>
      </c>
      <c r="J179" s="161" t="s">
        <v>41</v>
      </c>
      <c r="K179" s="161" t="s">
        <v>1944</v>
      </c>
      <c r="L179" s="161" t="s">
        <v>1945</v>
      </c>
      <c r="M179" s="161" t="s">
        <v>32</v>
      </c>
      <c r="N179" s="161">
        <v>1980</v>
      </c>
      <c r="O179" s="161" t="s">
        <v>1946</v>
      </c>
      <c r="P179" s="161" t="s">
        <v>1947</v>
      </c>
      <c r="Q179" s="161">
        <v>17.407652799999997</v>
      </c>
      <c r="R179" s="161" t="s">
        <v>1667</v>
      </c>
      <c r="S179" s="180">
        <v>0.8</v>
      </c>
      <c r="T179" s="161"/>
      <c r="U179" s="161"/>
      <c r="V179" s="161" t="s">
        <v>1948</v>
      </c>
      <c r="W179" s="161" t="s">
        <v>1506</v>
      </c>
      <c r="X179" s="161" t="s">
        <v>1506</v>
      </c>
      <c r="Y179" s="161" t="s">
        <v>2565</v>
      </c>
      <c r="Z179" s="161"/>
      <c r="AA179" s="161"/>
      <c r="AB179" s="161"/>
      <c r="AC179" s="150" t="s">
        <v>2297</v>
      </c>
      <c r="AD179" s="169"/>
      <c r="AE179" s="181"/>
      <c r="AF179" s="150"/>
      <c r="AG179" s="150"/>
      <c r="AH179" s="150"/>
      <c r="AI179" s="150">
        <v>9</v>
      </c>
      <c r="AJ179" s="182">
        <v>40853</v>
      </c>
      <c r="AK179" s="150"/>
      <c r="AL179" s="150" t="s">
        <v>2580</v>
      </c>
      <c r="AM179" s="150" t="s">
        <v>2581</v>
      </c>
      <c r="AN179" s="150"/>
      <c r="AO179" s="168"/>
    </row>
    <row r="180" spans="1:41" ht="76.5">
      <c r="A180" s="161" t="s">
        <v>896</v>
      </c>
      <c r="B180" s="161" t="s">
        <v>1659</v>
      </c>
      <c r="C180" s="161" t="s">
        <v>483</v>
      </c>
      <c r="D180" s="161" t="s">
        <v>1660</v>
      </c>
      <c r="E180" s="161" t="s">
        <v>485</v>
      </c>
      <c r="F180" s="161" t="s">
        <v>1949</v>
      </c>
      <c r="G180" s="161" t="s">
        <v>1950</v>
      </c>
      <c r="H180" s="161" t="s">
        <v>41</v>
      </c>
      <c r="I180" s="161" t="s">
        <v>240</v>
      </c>
      <c r="J180" s="161" t="s">
        <v>41</v>
      </c>
      <c r="K180" s="161" t="s">
        <v>1951</v>
      </c>
      <c r="L180" s="161" t="s">
        <v>1952</v>
      </c>
      <c r="M180" s="161" t="s">
        <v>32</v>
      </c>
      <c r="N180" s="161">
        <v>1979</v>
      </c>
      <c r="O180" s="161" t="s">
        <v>1953</v>
      </c>
      <c r="P180" s="161" t="s">
        <v>1706</v>
      </c>
      <c r="Q180" s="161">
        <v>36.329300919999994</v>
      </c>
      <c r="R180" s="161" t="s">
        <v>1667</v>
      </c>
      <c r="S180" s="180">
        <v>0</v>
      </c>
      <c r="T180" s="161"/>
      <c r="U180" s="161"/>
      <c r="V180" s="161" t="s">
        <v>1954</v>
      </c>
      <c r="W180" s="161" t="s">
        <v>1506</v>
      </c>
      <c r="X180" s="161" t="s">
        <v>1506</v>
      </c>
      <c r="Y180" s="161" t="s">
        <v>2566</v>
      </c>
      <c r="Z180" s="161"/>
      <c r="AA180" s="161"/>
      <c r="AB180" s="161"/>
      <c r="AC180" s="150" t="s">
        <v>2297</v>
      </c>
      <c r="AD180" s="169"/>
      <c r="AE180" s="181"/>
      <c r="AF180" s="150"/>
      <c r="AG180" s="150"/>
      <c r="AH180" s="150"/>
      <c r="AI180" s="150">
        <v>9</v>
      </c>
      <c r="AJ180" s="182">
        <v>40853</v>
      </c>
      <c r="AK180" s="150"/>
      <c r="AL180" s="150" t="s">
        <v>2580</v>
      </c>
      <c r="AM180" s="150" t="s">
        <v>2581</v>
      </c>
      <c r="AN180" s="150"/>
      <c r="AO180" s="168"/>
    </row>
    <row r="181" spans="1:41" ht="102">
      <c r="A181" s="161" t="s">
        <v>896</v>
      </c>
      <c r="B181" s="161" t="s">
        <v>1955</v>
      </c>
      <c r="C181" s="161" t="s">
        <v>483</v>
      </c>
      <c r="D181" s="161" t="s">
        <v>1956</v>
      </c>
      <c r="E181" s="161" t="s">
        <v>485</v>
      </c>
      <c r="F181" s="161" t="s">
        <v>1957</v>
      </c>
      <c r="G181" s="161" t="s">
        <v>1958</v>
      </c>
      <c r="H181" s="161" t="s">
        <v>1959</v>
      </c>
      <c r="I181" s="161" t="s">
        <v>240</v>
      </c>
      <c r="J181" s="161" t="s">
        <v>41</v>
      </c>
      <c r="K181" s="161" t="s">
        <v>1960</v>
      </c>
      <c r="L181" s="161" t="s">
        <v>1961</v>
      </c>
      <c r="M181" s="161" t="s">
        <v>32</v>
      </c>
      <c r="N181" s="161">
        <v>1979</v>
      </c>
      <c r="O181" s="161" t="s">
        <v>1962</v>
      </c>
      <c r="P181" s="161" t="s">
        <v>1963</v>
      </c>
      <c r="Q181" s="161">
        <v>32.024151200000006</v>
      </c>
      <c r="R181" s="161" t="s">
        <v>1667</v>
      </c>
      <c r="S181" s="180">
        <v>1.6</v>
      </c>
      <c r="T181" s="161"/>
      <c r="U181" s="161"/>
      <c r="V181" s="161" t="s">
        <v>1964</v>
      </c>
      <c r="W181" s="161" t="s">
        <v>1965</v>
      </c>
      <c r="X181" s="161" t="s">
        <v>2567</v>
      </c>
      <c r="Y181" s="161" t="s">
        <v>2568</v>
      </c>
      <c r="Z181" s="161"/>
      <c r="AA181" s="161"/>
      <c r="AB181" s="161"/>
      <c r="AC181" s="150" t="s">
        <v>2297</v>
      </c>
      <c r="AD181" s="169"/>
      <c r="AE181" s="181"/>
      <c r="AF181" s="150"/>
      <c r="AG181" s="150"/>
      <c r="AH181" s="150"/>
      <c r="AI181" s="150">
        <v>9</v>
      </c>
      <c r="AJ181" s="182">
        <v>40853</v>
      </c>
      <c r="AK181" s="150"/>
      <c r="AL181" s="150" t="s">
        <v>2580</v>
      </c>
      <c r="AM181" s="150" t="s">
        <v>2581</v>
      </c>
      <c r="AN181" s="150"/>
      <c r="AO181" s="168"/>
    </row>
    <row r="182" spans="1:41" ht="51">
      <c r="A182" s="161" t="s">
        <v>896</v>
      </c>
      <c r="B182" s="161" t="s">
        <v>1659</v>
      </c>
      <c r="C182" s="161" t="s">
        <v>483</v>
      </c>
      <c r="D182" s="161" t="s">
        <v>1660</v>
      </c>
      <c r="E182" s="161" t="s">
        <v>485</v>
      </c>
      <c r="F182" s="161" t="s">
        <v>1966</v>
      </c>
      <c r="G182" s="161" t="s">
        <v>1967</v>
      </c>
      <c r="H182" s="161" t="s">
        <v>1968</v>
      </c>
      <c r="I182" s="161" t="s">
        <v>240</v>
      </c>
      <c r="J182" s="161" t="s">
        <v>41</v>
      </c>
      <c r="K182" s="161" t="s">
        <v>1969</v>
      </c>
      <c r="L182" s="161" t="s">
        <v>1969</v>
      </c>
      <c r="M182" s="161" t="s">
        <v>32</v>
      </c>
      <c r="N182" s="161">
        <v>1980</v>
      </c>
      <c r="O182" s="161" t="s">
        <v>1970</v>
      </c>
      <c r="P182" s="161" t="s">
        <v>1666</v>
      </c>
      <c r="Q182" s="161">
        <v>69.076760000000007</v>
      </c>
      <c r="R182" s="161" t="s">
        <v>1667</v>
      </c>
      <c r="S182" s="180">
        <v>210.6</v>
      </c>
      <c r="T182" s="161"/>
      <c r="U182" s="161">
        <v>3.7600000000000002</v>
      </c>
      <c r="V182" s="161" t="s">
        <v>1971</v>
      </c>
      <c r="W182" s="161" t="s">
        <v>1506</v>
      </c>
      <c r="X182" s="161" t="s">
        <v>1506</v>
      </c>
      <c r="Y182" s="161" t="s">
        <v>2557</v>
      </c>
      <c r="Z182" s="161"/>
      <c r="AA182" s="161"/>
      <c r="AB182" s="161"/>
      <c r="AC182" s="150" t="s">
        <v>2297</v>
      </c>
      <c r="AD182" s="169"/>
      <c r="AE182" s="181"/>
      <c r="AF182" s="150"/>
      <c r="AG182" s="150"/>
      <c r="AH182" s="150"/>
      <c r="AI182" s="150">
        <v>9</v>
      </c>
      <c r="AJ182" s="182">
        <v>40853</v>
      </c>
      <c r="AK182" s="150"/>
      <c r="AL182" s="150" t="s">
        <v>2580</v>
      </c>
      <c r="AM182" s="150" t="s">
        <v>2581</v>
      </c>
      <c r="AN182" s="150"/>
      <c r="AO182" s="168"/>
    </row>
    <row r="183" spans="1:41" ht="102">
      <c r="A183" s="161" t="s">
        <v>882</v>
      </c>
      <c r="B183" s="161" t="s">
        <v>1972</v>
      </c>
      <c r="C183" s="161" t="s">
        <v>212</v>
      </c>
      <c r="D183" s="161" t="s">
        <v>1973</v>
      </c>
      <c r="E183" s="161" t="s">
        <v>214</v>
      </c>
      <c r="F183" s="161" t="s">
        <v>1974</v>
      </c>
      <c r="G183" s="161" t="s">
        <v>1975</v>
      </c>
      <c r="H183" s="161" t="s">
        <v>1976</v>
      </c>
      <c r="I183" s="161" t="s">
        <v>240</v>
      </c>
      <c r="J183" s="161" t="s">
        <v>41</v>
      </c>
      <c r="K183" s="161" t="s">
        <v>1977</v>
      </c>
      <c r="L183" s="161" t="s">
        <v>50</v>
      </c>
      <c r="M183" s="161" t="s">
        <v>32</v>
      </c>
      <c r="N183" s="161">
        <v>2004</v>
      </c>
      <c r="O183" s="161" t="s">
        <v>1978</v>
      </c>
      <c r="P183" s="161" t="s">
        <v>1973</v>
      </c>
      <c r="Q183" s="161">
        <v>11.085502</v>
      </c>
      <c r="R183" s="161" t="s">
        <v>1667</v>
      </c>
      <c r="S183" s="180">
        <v>0</v>
      </c>
      <c r="T183" s="161"/>
      <c r="U183" s="161">
        <v>2</v>
      </c>
      <c r="V183" s="161" t="s">
        <v>1979</v>
      </c>
      <c r="W183" s="161" t="s">
        <v>1965</v>
      </c>
      <c r="X183" s="161" t="s">
        <v>2438</v>
      </c>
      <c r="Y183" s="161" t="s">
        <v>2389</v>
      </c>
      <c r="Z183" s="161"/>
      <c r="AA183" s="161"/>
      <c r="AB183" s="161"/>
      <c r="AC183" s="150" t="s">
        <v>2390</v>
      </c>
      <c r="AD183" s="169">
        <v>1</v>
      </c>
      <c r="AE183" s="167" t="s">
        <v>2354</v>
      </c>
      <c r="AF183" s="162">
        <v>40</v>
      </c>
      <c r="AG183" s="150"/>
      <c r="AH183" s="150" t="s">
        <v>2786</v>
      </c>
      <c r="AI183" s="150">
        <v>2</v>
      </c>
      <c r="AJ183" s="182">
        <v>40853</v>
      </c>
      <c r="AK183" s="150" t="s">
        <v>2353</v>
      </c>
      <c r="AL183" s="150" t="s">
        <v>2580</v>
      </c>
      <c r="AM183" s="150" t="s">
        <v>2520</v>
      </c>
      <c r="AN183" s="150"/>
      <c r="AO183" s="168">
        <f>AF183*AD183</f>
        <v>40</v>
      </c>
    </row>
    <row r="184" spans="1:41" ht="89.25">
      <c r="A184" s="161" t="s">
        <v>1352</v>
      </c>
      <c r="B184" s="161" t="s">
        <v>1980</v>
      </c>
      <c r="C184" s="161" t="s">
        <v>1354</v>
      </c>
      <c r="D184" s="161" t="s">
        <v>90</v>
      </c>
      <c r="E184" s="161" t="s">
        <v>1356</v>
      </c>
      <c r="F184" s="161" t="s">
        <v>1981</v>
      </c>
      <c r="G184" s="161">
        <v>8090911</v>
      </c>
      <c r="H184" s="161" t="s">
        <v>1982</v>
      </c>
      <c r="I184" s="161" t="s">
        <v>240</v>
      </c>
      <c r="J184" s="161" t="s">
        <v>41</v>
      </c>
      <c r="K184" s="161" t="s">
        <v>1983</v>
      </c>
      <c r="L184" s="161" t="s">
        <v>1983</v>
      </c>
      <c r="M184" s="161" t="s">
        <v>32</v>
      </c>
      <c r="N184" s="161">
        <v>2008</v>
      </c>
      <c r="O184" s="161" t="s">
        <v>1984</v>
      </c>
      <c r="P184" s="161" t="s">
        <v>1985</v>
      </c>
      <c r="Q184" s="161">
        <v>49.842544000000004</v>
      </c>
      <c r="R184" s="161" t="s">
        <v>1667</v>
      </c>
      <c r="S184" s="180">
        <v>2.2088000000000001</v>
      </c>
      <c r="T184" s="161"/>
      <c r="U184" s="161"/>
      <c r="V184" s="161" t="s">
        <v>1948</v>
      </c>
      <c r="W184" s="161" t="s">
        <v>1965</v>
      </c>
      <c r="X184" s="150" t="s">
        <v>2309</v>
      </c>
      <c r="Y184" s="150" t="s">
        <v>2310</v>
      </c>
      <c r="Z184" s="150" t="s">
        <v>2311</v>
      </c>
      <c r="AA184" s="161"/>
      <c r="AB184" s="161"/>
      <c r="AC184" s="150" t="s">
        <v>2297</v>
      </c>
      <c r="AD184" s="169">
        <v>0</v>
      </c>
      <c r="AE184" s="181"/>
      <c r="AF184" s="150"/>
      <c r="AG184" s="150"/>
      <c r="AH184" s="150"/>
      <c r="AI184" s="150">
        <v>9</v>
      </c>
      <c r="AJ184" s="182">
        <v>40853</v>
      </c>
      <c r="AK184" s="150" t="s">
        <v>2312</v>
      </c>
      <c r="AL184" s="150" t="s">
        <v>2580</v>
      </c>
      <c r="AM184" s="150" t="s">
        <v>2581</v>
      </c>
      <c r="AN184" s="150"/>
      <c r="AO184" s="168"/>
    </row>
    <row r="185" spans="1:41" ht="63.75">
      <c r="A185" s="161" t="s">
        <v>881</v>
      </c>
      <c r="B185" s="161" t="s">
        <v>1986</v>
      </c>
      <c r="C185" s="161" t="s">
        <v>201</v>
      </c>
      <c r="D185" s="161" t="s">
        <v>1120</v>
      </c>
      <c r="E185" s="161" t="s">
        <v>203</v>
      </c>
      <c r="F185" s="161" t="s">
        <v>1987</v>
      </c>
      <c r="G185" s="161" t="s">
        <v>1988</v>
      </c>
      <c r="H185" s="161" t="s">
        <v>1989</v>
      </c>
      <c r="I185" s="161" t="s">
        <v>240</v>
      </c>
      <c r="J185" s="161" t="s">
        <v>41</v>
      </c>
      <c r="K185" s="161" t="s">
        <v>1990</v>
      </c>
      <c r="L185" s="161" t="s">
        <v>50</v>
      </c>
      <c r="M185" s="161" t="s">
        <v>32</v>
      </c>
      <c r="N185" s="161">
        <v>2009</v>
      </c>
      <c r="O185" s="161" t="s">
        <v>1991</v>
      </c>
      <c r="P185" s="161" t="s">
        <v>1992</v>
      </c>
      <c r="Q185" s="161">
        <v>2.1437300952</v>
      </c>
      <c r="R185" s="161" t="s">
        <v>1732</v>
      </c>
      <c r="S185" s="180">
        <v>21.67</v>
      </c>
      <c r="T185" s="161"/>
      <c r="U185" s="161"/>
      <c r="V185" s="161" t="s">
        <v>1993</v>
      </c>
      <c r="W185" s="161" t="s">
        <v>1506</v>
      </c>
      <c r="X185" s="161" t="s">
        <v>2421</v>
      </c>
      <c r="Y185" s="190" t="s">
        <v>2422</v>
      </c>
      <c r="Z185" s="161" t="s">
        <v>2302</v>
      </c>
      <c r="AA185" s="161"/>
      <c r="AB185" s="161"/>
      <c r="AC185" s="150" t="s">
        <v>2297</v>
      </c>
      <c r="AD185" s="169">
        <v>0</v>
      </c>
      <c r="AE185" s="181"/>
      <c r="AF185" s="150"/>
      <c r="AG185" s="150"/>
      <c r="AH185" s="150"/>
      <c r="AI185" s="150">
        <v>9</v>
      </c>
      <c r="AJ185" s="182">
        <v>40853</v>
      </c>
      <c r="AK185" s="150"/>
      <c r="AL185" s="150" t="s">
        <v>2580</v>
      </c>
      <c r="AM185" s="150" t="s">
        <v>2581</v>
      </c>
      <c r="AN185" s="150"/>
      <c r="AO185" s="168"/>
    </row>
    <row r="186" spans="1:41" ht="51">
      <c r="A186" s="161" t="s">
        <v>1994</v>
      </c>
      <c r="B186" s="161" t="s">
        <v>1995</v>
      </c>
      <c r="C186" s="161" t="s">
        <v>1996</v>
      </c>
      <c r="D186" s="161" t="s">
        <v>364</v>
      </c>
      <c r="E186" s="161" t="s">
        <v>1997</v>
      </c>
      <c r="F186" s="161" t="s">
        <v>1998</v>
      </c>
      <c r="G186" s="161" t="s">
        <v>1999</v>
      </c>
      <c r="H186" s="161" t="s">
        <v>41</v>
      </c>
      <c r="I186" s="161" t="s">
        <v>240</v>
      </c>
      <c r="J186" s="161" t="s">
        <v>41</v>
      </c>
      <c r="K186" s="161" t="s">
        <v>2000</v>
      </c>
      <c r="L186" s="161" t="s">
        <v>2001</v>
      </c>
      <c r="M186" s="161" t="s">
        <v>32</v>
      </c>
      <c r="N186" s="161">
        <v>2008</v>
      </c>
      <c r="O186" s="161" t="s">
        <v>2002</v>
      </c>
      <c r="P186" s="161" t="s">
        <v>2003</v>
      </c>
      <c r="Q186" s="161">
        <v>12.310598000000001</v>
      </c>
      <c r="R186" s="161" t="s">
        <v>1667</v>
      </c>
      <c r="S186" s="180">
        <v>140</v>
      </c>
      <c r="T186" s="161"/>
      <c r="U186" s="161"/>
      <c r="V186" s="161" t="s">
        <v>1993</v>
      </c>
      <c r="W186" s="161" t="s">
        <v>1506</v>
      </c>
      <c r="X186" s="161" t="s">
        <v>2324</v>
      </c>
      <c r="Y186" s="161" t="s">
        <v>2366</v>
      </c>
      <c r="Z186" s="161" t="s">
        <v>2364</v>
      </c>
      <c r="AA186" s="161"/>
      <c r="AB186" s="161"/>
      <c r="AC186" s="161" t="s">
        <v>2297</v>
      </c>
      <c r="AD186" s="169"/>
      <c r="AE186" s="181"/>
      <c r="AF186" s="150"/>
      <c r="AG186" s="150"/>
      <c r="AH186" s="150"/>
      <c r="AI186" s="150">
        <v>9</v>
      </c>
      <c r="AJ186" s="182">
        <v>40853</v>
      </c>
      <c r="AK186" s="150"/>
      <c r="AL186" s="150" t="s">
        <v>2580</v>
      </c>
      <c r="AM186" s="150" t="s">
        <v>2581</v>
      </c>
      <c r="AN186" s="150"/>
      <c r="AO186" s="168"/>
    </row>
    <row r="187" spans="1:41" ht="89.25">
      <c r="A187" s="161" t="s">
        <v>1994</v>
      </c>
      <c r="B187" s="161" t="s">
        <v>2004</v>
      </c>
      <c r="C187" s="161" t="s">
        <v>1996</v>
      </c>
      <c r="D187" s="161" t="s">
        <v>1346</v>
      </c>
      <c r="E187" s="161" t="s">
        <v>1997</v>
      </c>
      <c r="F187" s="161" t="s">
        <v>2005</v>
      </c>
      <c r="G187" s="161" t="s">
        <v>2006</v>
      </c>
      <c r="H187" s="161" t="s">
        <v>2007</v>
      </c>
      <c r="I187" s="161" t="s">
        <v>240</v>
      </c>
      <c r="J187" s="161" t="s">
        <v>41</v>
      </c>
      <c r="K187" s="161" t="s">
        <v>2008</v>
      </c>
      <c r="L187" s="161" t="s">
        <v>2009</v>
      </c>
      <c r="M187" s="161" t="s">
        <v>32</v>
      </c>
      <c r="N187" s="161">
        <v>2008</v>
      </c>
      <c r="O187" s="161" t="s">
        <v>2010</v>
      </c>
      <c r="P187" s="161" t="s">
        <v>2011</v>
      </c>
      <c r="Q187" s="161">
        <v>68.913411999999994</v>
      </c>
      <c r="R187" s="161" t="s">
        <v>1667</v>
      </c>
      <c r="S187" s="180">
        <v>200</v>
      </c>
      <c r="T187" s="161"/>
      <c r="U187" s="161">
        <v>1093</v>
      </c>
      <c r="V187" s="161" t="s">
        <v>2012</v>
      </c>
      <c r="W187" s="161" t="s">
        <v>1506</v>
      </c>
      <c r="X187" s="161" t="s">
        <v>2324</v>
      </c>
      <c r="Y187" s="161" t="s">
        <v>2367</v>
      </c>
      <c r="Z187" s="161" t="s">
        <v>2364</v>
      </c>
      <c r="AA187" s="161"/>
      <c r="AB187" s="161"/>
      <c r="AC187" s="161" t="s">
        <v>2297</v>
      </c>
      <c r="AD187" s="169"/>
      <c r="AE187" s="181"/>
      <c r="AF187" s="150"/>
      <c r="AG187" s="150"/>
      <c r="AH187" s="150"/>
      <c r="AI187" s="150">
        <v>9</v>
      </c>
      <c r="AJ187" s="182">
        <v>40853</v>
      </c>
      <c r="AK187" s="150"/>
      <c r="AL187" s="150" t="s">
        <v>2580</v>
      </c>
      <c r="AM187" s="150" t="s">
        <v>2581</v>
      </c>
      <c r="AN187" s="150"/>
      <c r="AO187" s="168"/>
    </row>
    <row r="188" spans="1:41" ht="153">
      <c r="A188" s="161" t="s">
        <v>896</v>
      </c>
      <c r="B188" s="161" t="s">
        <v>2013</v>
      </c>
      <c r="C188" s="161" t="s">
        <v>483</v>
      </c>
      <c r="D188" s="161" t="s">
        <v>2014</v>
      </c>
      <c r="E188" s="161" t="s">
        <v>485</v>
      </c>
      <c r="F188" s="161" t="s">
        <v>161</v>
      </c>
      <c r="G188" s="161" t="s">
        <v>2015</v>
      </c>
      <c r="H188" s="161" t="s">
        <v>2016</v>
      </c>
      <c r="I188" s="161" t="s">
        <v>240</v>
      </c>
      <c r="J188" s="161" t="s">
        <v>41</v>
      </c>
      <c r="K188" s="161" t="s">
        <v>2017</v>
      </c>
      <c r="L188" s="161" t="s">
        <v>2018</v>
      </c>
      <c r="M188" s="161" t="s">
        <v>32</v>
      </c>
      <c r="N188" s="161">
        <v>1979</v>
      </c>
      <c r="O188" s="161" t="s">
        <v>2019</v>
      </c>
      <c r="P188" s="161" t="s">
        <v>2020</v>
      </c>
      <c r="Q188" s="161">
        <v>6.5081487999999998</v>
      </c>
      <c r="R188" s="161" t="s">
        <v>1667</v>
      </c>
      <c r="S188" s="180">
        <v>18.399999999999999</v>
      </c>
      <c r="T188" s="161"/>
      <c r="U188" s="161">
        <v>18</v>
      </c>
      <c r="V188" s="161" t="s">
        <v>2021</v>
      </c>
      <c r="W188" s="161" t="s">
        <v>1506</v>
      </c>
      <c r="X188" s="161" t="s">
        <v>1506</v>
      </c>
      <c r="Y188" s="161" t="s">
        <v>2569</v>
      </c>
      <c r="Z188" s="161"/>
      <c r="AA188" s="161"/>
      <c r="AB188" s="161"/>
      <c r="AC188" s="184" t="s">
        <v>2297</v>
      </c>
      <c r="AD188" s="169"/>
      <c r="AE188" s="181"/>
      <c r="AF188" s="150"/>
      <c r="AG188" s="150"/>
      <c r="AH188" s="150"/>
      <c r="AI188" s="150">
        <v>9</v>
      </c>
      <c r="AJ188" s="182">
        <v>40853</v>
      </c>
      <c r="AK188" s="150"/>
      <c r="AL188" s="150" t="s">
        <v>2580</v>
      </c>
      <c r="AM188" s="150" t="s">
        <v>2581</v>
      </c>
      <c r="AN188" s="150"/>
      <c r="AO188" s="168"/>
    </row>
    <row r="189" spans="1:41" ht="140.25">
      <c r="A189" s="161" t="s">
        <v>943</v>
      </c>
      <c r="B189" s="161" t="s">
        <v>2022</v>
      </c>
      <c r="C189" s="161" t="s">
        <v>945</v>
      </c>
      <c r="D189" s="161" t="s">
        <v>956</v>
      </c>
      <c r="E189" s="161" t="s">
        <v>947</v>
      </c>
      <c r="F189" s="161" t="s">
        <v>2023</v>
      </c>
      <c r="G189" s="161" t="s">
        <v>2024</v>
      </c>
      <c r="H189" s="161" t="s">
        <v>2025</v>
      </c>
      <c r="I189" s="161" t="s">
        <v>240</v>
      </c>
      <c r="J189" s="161" t="s">
        <v>41</v>
      </c>
      <c r="K189" s="161" t="s">
        <v>2026</v>
      </c>
      <c r="L189" s="161" t="s">
        <v>2027</v>
      </c>
      <c r="M189" s="161" t="s">
        <v>32</v>
      </c>
      <c r="N189" s="161">
        <v>2008</v>
      </c>
      <c r="O189" s="161" t="s">
        <v>2028</v>
      </c>
      <c r="P189" s="161" t="s">
        <v>2029</v>
      </c>
      <c r="Q189" s="161">
        <v>12.567353200000001</v>
      </c>
      <c r="R189" s="161" t="s">
        <v>1732</v>
      </c>
      <c r="S189" s="180">
        <v>9.3960000000000008</v>
      </c>
      <c r="T189" s="161"/>
      <c r="U189" s="161">
        <v>7</v>
      </c>
      <c r="V189" s="161" t="s">
        <v>2030</v>
      </c>
      <c r="W189" s="161" t="s">
        <v>1506</v>
      </c>
      <c r="X189" s="161"/>
      <c r="Y189" s="161" t="s">
        <v>2504</v>
      </c>
      <c r="Z189" s="161"/>
      <c r="AA189" s="161"/>
      <c r="AB189" s="161"/>
      <c r="AC189" s="184" t="s">
        <v>2297</v>
      </c>
      <c r="AD189" s="169"/>
      <c r="AE189" s="181"/>
      <c r="AF189" s="150"/>
      <c r="AG189" s="150"/>
      <c r="AH189" s="150"/>
      <c r="AI189" s="150">
        <v>9</v>
      </c>
      <c r="AJ189" s="182">
        <v>40853</v>
      </c>
      <c r="AK189" s="150"/>
      <c r="AL189" s="150" t="s">
        <v>2580</v>
      </c>
      <c r="AM189" s="150" t="s">
        <v>2581</v>
      </c>
      <c r="AN189" s="150"/>
      <c r="AO189" s="168"/>
    </row>
    <row r="190" spans="1:41" ht="165.75">
      <c r="A190" s="161" t="s">
        <v>897</v>
      </c>
      <c r="B190" s="161" t="s">
        <v>1763</v>
      </c>
      <c r="C190" s="161" t="s">
        <v>504</v>
      </c>
      <c r="D190" s="161" t="s">
        <v>1764</v>
      </c>
      <c r="E190" s="161" t="s">
        <v>506</v>
      </c>
      <c r="F190" s="161" t="s">
        <v>2031</v>
      </c>
      <c r="G190" s="161" t="s">
        <v>2032</v>
      </c>
      <c r="H190" s="161" t="s">
        <v>2033</v>
      </c>
      <c r="I190" s="161" t="s">
        <v>240</v>
      </c>
      <c r="J190" s="161" t="s">
        <v>41</v>
      </c>
      <c r="K190" s="161" t="s">
        <v>2034</v>
      </c>
      <c r="L190" s="161" t="s">
        <v>41</v>
      </c>
      <c r="M190" s="161" t="s">
        <v>32</v>
      </c>
      <c r="N190" s="161">
        <v>2008</v>
      </c>
      <c r="O190" s="161" t="s">
        <v>2035</v>
      </c>
      <c r="P190" s="161" t="s">
        <v>2036</v>
      </c>
      <c r="Q190" s="161">
        <v>73.684140200000002</v>
      </c>
      <c r="R190" s="161" t="s">
        <v>1732</v>
      </c>
      <c r="S190" s="180">
        <v>27.62</v>
      </c>
      <c r="T190" s="161"/>
      <c r="U190" s="161">
        <v>28</v>
      </c>
      <c r="V190" s="161" t="s">
        <v>2037</v>
      </c>
      <c r="W190" s="161" t="s">
        <v>1506</v>
      </c>
      <c r="X190" s="161" t="s">
        <v>2510</v>
      </c>
      <c r="Y190" s="161" t="s">
        <v>2787</v>
      </c>
      <c r="Z190" s="161"/>
      <c r="AA190" s="161"/>
      <c r="AB190" s="161"/>
      <c r="AC190" s="150" t="s">
        <v>2345</v>
      </c>
      <c r="AD190" s="169">
        <v>0.44441792754522458</v>
      </c>
      <c r="AE190" s="181">
        <v>99263214</v>
      </c>
      <c r="AF190" s="150">
        <v>35.3743648831718</v>
      </c>
      <c r="AG190" s="150"/>
      <c r="AH190" s="150" t="s">
        <v>2788</v>
      </c>
      <c r="AI190" s="150">
        <v>2</v>
      </c>
      <c r="AJ190" s="182">
        <v>40870</v>
      </c>
      <c r="AK190" s="150"/>
      <c r="AL190" s="150" t="s">
        <v>2580</v>
      </c>
      <c r="AM190" s="150" t="s">
        <v>2581</v>
      </c>
      <c r="AN190" s="150"/>
      <c r="AO190" s="168">
        <f>AD190*AF190</f>
        <v>15.721001929607782</v>
      </c>
    </row>
    <row r="191" spans="1:41" ht="165.75">
      <c r="A191" s="161" t="s">
        <v>897</v>
      </c>
      <c r="B191" s="161" t="s">
        <v>1763</v>
      </c>
      <c r="C191" s="161" t="s">
        <v>504</v>
      </c>
      <c r="D191" s="161" t="s">
        <v>1764</v>
      </c>
      <c r="E191" s="161" t="s">
        <v>506</v>
      </c>
      <c r="F191" s="161" t="s">
        <v>2031</v>
      </c>
      <c r="G191" s="161" t="s">
        <v>2032</v>
      </c>
      <c r="H191" s="161" t="s">
        <v>2033</v>
      </c>
      <c r="I191" s="161" t="s">
        <v>240</v>
      </c>
      <c r="J191" s="161" t="s">
        <v>41</v>
      </c>
      <c r="K191" s="161" t="s">
        <v>2034</v>
      </c>
      <c r="L191" s="161" t="s">
        <v>41</v>
      </c>
      <c r="M191" s="161" t="s">
        <v>32</v>
      </c>
      <c r="N191" s="161">
        <v>2008</v>
      </c>
      <c r="O191" s="161" t="s">
        <v>2035</v>
      </c>
      <c r="P191" s="161" t="s">
        <v>2036</v>
      </c>
      <c r="Q191" s="161">
        <v>73.684140200000002</v>
      </c>
      <c r="R191" s="161" t="s">
        <v>1732</v>
      </c>
      <c r="S191" s="180">
        <v>27.62</v>
      </c>
      <c r="T191" s="161"/>
      <c r="U191" s="161">
        <v>28</v>
      </c>
      <c r="V191" s="161" t="s">
        <v>2037</v>
      </c>
      <c r="W191" s="161" t="s">
        <v>1506</v>
      </c>
      <c r="X191" s="161" t="s">
        <v>2510</v>
      </c>
      <c r="Y191" s="161" t="s">
        <v>2787</v>
      </c>
      <c r="Z191" s="161"/>
      <c r="AA191" s="161"/>
      <c r="AB191" s="161"/>
      <c r="AC191" s="150" t="s">
        <v>2345</v>
      </c>
      <c r="AD191" s="169">
        <v>0.55558207245477542</v>
      </c>
      <c r="AE191" s="181">
        <v>99263414</v>
      </c>
      <c r="AF191" s="150">
        <v>35.3743648831718</v>
      </c>
      <c r="AG191" s="150"/>
      <c r="AH191" s="150" t="s">
        <v>2788</v>
      </c>
      <c r="AI191" s="150">
        <v>2</v>
      </c>
      <c r="AJ191" s="182">
        <v>40870</v>
      </c>
      <c r="AK191" s="150"/>
      <c r="AL191" s="150" t="s">
        <v>2580</v>
      </c>
      <c r="AM191" s="150" t="s">
        <v>2581</v>
      </c>
      <c r="AN191" s="150"/>
      <c r="AO191" s="168">
        <f>AD191*AF191</f>
        <v>19.65336295356402</v>
      </c>
    </row>
    <row r="192" spans="1:41" ht="306">
      <c r="A192" s="161" t="s">
        <v>1352</v>
      </c>
      <c r="B192" s="161" t="s">
        <v>2038</v>
      </c>
      <c r="C192" s="161" t="s">
        <v>1354</v>
      </c>
      <c r="D192" s="161" t="s">
        <v>2039</v>
      </c>
      <c r="E192" s="161" t="s">
        <v>1356</v>
      </c>
      <c r="F192" s="161" t="s">
        <v>2040</v>
      </c>
      <c r="G192" s="161">
        <v>8123911</v>
      </c>
      <c r="H192" s="161" t="s">
        <v>2041</v>
      </c>
      <c r="I192" s="161" t="s">
        <v>240</v>
      </c>
      <c r="J192" s="161" t="s">
        <v>41</v>
      </c>
      <c r="K192" s="161" t="s">
        <v>2042</v>
      </c>
      <c r="L192" s="161" t="s">
        <v>2043</v>
      </c>
      <c r="M192" s="161" t="s">
        <v>32</v>
      </c>
      <c r="N192" s="161">
        <v>2008</v>
      </c>
      <c r="O192" s="161" t="s">
        <v>2044</v>
      </c>
      <c r="P192" s="161" t="s">
        <v>2045</v>
      </c>
      <c r="Q192" s="161">
        <v>4.7075680000000002</v>
      </c>
      <c r="R192" s="161" t="s">
        <v>1667</v>
      </c>
      <c r="S192" s="180">
        <v>0.66371476399999996</v>
      </c>
      <c r="T192" s="161"/>
      <c r="U192" s="161">
        <v>0.95</v>
      </c>
      <c r="V192" s="161" t="s">
        <v>2046</v>
      </c>
      <c r="W192" s="161" t="s">
        <v>1506</v>
      </c>
      <c r="X192" s="150" t="s">
        <v>2282</v>
      </c>
      <c r="Y192" s="150" t="s">
        <v>2314</v>
      </c>
      <c r="Z192" s="150" t="s">
        <v>2315</v>
      </c>
      <c r="AA192" s="161"/>
      <c r="AB192" s="161"/>
      <c r="AC192" s="150" t="s">
        <v>2297</v>
      </c>
      <c r="AD192" s="169">
        <v>0</v>
      </c>
      <c r="AE192" s="181"/>
      <c r="AF192" s="150"/>
      <c r="AG192" s="150"/>
      <c r="AH192" s="150"/>
      <c r="AI192" s="150">
        <v>9</v>
      </c>
      <c r="AJ192" s="182">
        <v>40853</v>
      </c>
      <c r="AK192" s="150" t="s">
        <v>2313</v>
      </c>
      <c r="AL192" s="150" t="s">
        <v>2580</v>
      </c>
      <c r="AM192" s="150" t="s">
        <v>2581</v>
      </c>
      <c r="AN192" s="150"/>
      <c r="AO192" s="168"/>
    </row>
    <row r="193" spans="1:41" ht="76.5">
      <c r="A193" s="161" t="s">
        <v>1994</v>
      </c>
      <c r="B193" s="161" t="s">
        <v>2047</v>
      </c>
      <c r="C193" s="161" t="s">
        <v>1996</v>
      </c>
      <c r="D193" s="161" t="s">
        <v>1992</v>
      </c>
      <c r="E193" s="161" t="s">
        <v>1997</v>
      </c>
      <c r="F193" s="161" t="s">
        <v>2048</v>
      </c>
      <c r="G193" s="161">
        <v>1082811</v>
      </c>
      <c r="H193" s="161" t="s">
        <v>2049</v>
      </c>
      <c r="I193" s="161" t="s">
        <v>240</v>
      </c>
      <c r="J193" s="161" t="s">
        <v>41</v>
      </c>
      <c r="K193" s="161" t="s">
        <v>2050</v>
      </c>
      <c r="L193" s="161" t="s">
        <v>2051</v>
      </c>
      <c r="M193" s="161" t="s">
        <v>32</v>
      </c>
      <c r="N193" s="161">
        <v>2009</v>
      </c>
      <c r="O193" s="161" t="s">
        <v>2052</v>
      </c>
      <c r="P193" s="161" t="s">
        <v>2053</v>
      </c>
      <c r="Q193" s="161">
        <v>7.5546926000000001</v>
      </c>
      <c r="R193" s="161" t="s">
        <v>1732</v>
      </c>
      <c r="S193" s="180" t="s">
        <v>41</v>
      </c>
      <c r="T193" s="161"/>
      <c r="U193" s="161">
        <v>16</v>
      </c>
      <c r="V193" s="161" t="s">
        <v>35</v>
      </c>
      <c r="W193" s="161" t="s">
        <v>36</v>
      </c>
      <c r="X193" s="161" t="s">
        <v>2324</v>
      </c>
      <c r="Y193" s="161" t="s">
        <v>2368</v>
      </c>
      <c r="Z193" s="161" t="s">
        <v>2364</v>
      </c>
      <c r="AA193" s="162">
        <v>1</v>
      </c>
      <c r="AB193" s="161">
        <v>4</v>
      </c>
      <c r="AC193" s="161" t="s">
        <v>2304</v>
      </c>
      <c r="AD193" s="169">
        <v>1</v>
      </c>
      <c r="AE193" s="181">
        <v>87133214</v>
      </c>
      <c r="AF193" s="150"/>
      <c r="AG193" s="150"/>
      <c r="AH193" s="150" t="s">
        <v>2683</v>
      </c>
      <c r="AI193" s="184">
        <v>2</v>
      </c>
      <c r="AJ193" s="200">
        <v>40865</v>
      </c>
      <c r="AK193" s="184"/>
      <c r="AL193" s="184" t="s">
        <v>2580</v>
      </c>
      <c r="AM193" s="184"/>
      <c r="AN193" s="184" t="s">
        <v>2581</v>
      </c>
      <c r="AO193" s="168">
        <f>AD193*U193</f>
        <v>16</v>
      </c>
    </row>
    <row r="194" spans="1:41" ht="63.75">
      <c r="A194" s="161" t="s">
        <v>896</v>
      </c>
      <c r="B194" s="161" t="s">
        <v>1713</v>
      </c>
      <c r="C194" s="161" t="s">
        <v>483</v>
      </c>
      <c r="D194" s="161" t="s">
        <v>202</v>
      </c>
      <c r="E194" s="161" t="s">
        <v>41</v>
      </c>
      <c r="F194" s="161" t="s">
        <v>41</v>
      </c>
      <c r="G194" s="161" t="s">
        <v>2054</v>
      </c>
      <c r="H194" s="161" t="s">
        <v>2055</v>
      </c>
      <c r="I194" s="161" t="s">
        <v>240</v>
      </c>
      <c r="J194" s="161" t="s">
        <v>41</v>
      </c>
      <c r="K194" s="161" t="s">
        <v>2056</v>
      </c>
      <c r="L194" s="161" t="s">
        <v>50</v>
      </c>
      <c r="M194" s="161" t="s">
        <v>32</v>
      </c>
      <c r="N194" s="161">
        <v>2008</v>
      </c>
      <c r="O194" s="161" t="s">
        <v>2057</v>
      </c>
      <c r="P194" s="161" t="s">
        <v>2058</v>
      </c>
      <c r="Q194" s="161">
        <v>37.518968000000001</v>
      </c>
      <c r="R194" s="161" t="s">
        <v>1667</v>
      </c>
      <c r="S194" s="180" t="s">
        <v>41</v>
      </c>
      <c r="T194" s="161"/>
      <c r="U194" s="161">
        <v>32.700000000000003</v>
      </c>
      <c r="V194" s="161" t="s">
        <v>35</v>
      </c>
      <c r="W194" s="161" t="s">
        <v>36</v>
      </c>
      <c r="X194" s="161" t="s">
        <v>2455</v>
      </c>
      <c r="Y194" s="161" t="s">
        <v>2789</v>
      </c>
      <c r="Z194" s="161"/>
      <c r="AA194" s="161"/>
      <c r="AB194" s="161"/>
      <c r="AC194" s="184" t="s">
        <v>2360</v>
      </c>
      <c r="AD194" s="169"/>
      <c r="AE194" s="181"/>
      <c r="AF194" s="150"/>
      <c r="AG194" s="150"/>
      <c r="AH194" s="150" t="s">
        <v>2790</v>
      </c>
      <c r="AI194" s="150">
        <v>2</v>
      </c>
      <c r="AJ194" s="182">
        <v>40853</v>
      </c>
      <c r="AK194" s="150"/>
      <c r="AL194" s="150" t="s">
        <v>2580</v>
      </c>
      <c r="AM194" s="150" t="s">
        <v>2581</v>
      </c>
      <c r="AN194" s="150"/>
      <c r="AO194" s="168"/>
    </row>
    <row r="195" spans="1:41" ht="76.5">
      <c r="A195" s="161" t="s">
        <v>943</v>
      </c>
      <c r="B195" s="161" t="s">
        <v>2059</v>
      </c>
      <c r="C195" s="161" t="s">
        <v>945</v>
      </c>
      <c r="D195" s="161" t="s">
        <v>2060</v>
      </c>
      <c r="E195" s="161" t="s">
        <v>947</v>
      </c>
      <c r="F195" s="161" t="s">
        <v>2061</v>
      </c>
      <c r="G195" s="161">
        <v>4034911</v>
      </c>
      <c r="H195" s="161" t="s">
        <v>2062</v>
      </c>
      <c r="I195" s="161" t="s">
        <v>240</v>
      </c>
      <c r="J195" s="161" t="s">
        <v>41</v>
      </c>
      <c r="K195" s="161" t="s">
        <v>2063</v>
      </c>
      <c r="L195" s="161" t="s">
        <v>2064</v>
      </c>
      <c r="M195" s="161" t="s">
        <v>32</v>
      </c>
      <c r="N195" s="161">
        <v>2008</v>
      </c>
      <c r="O195" s="161" t="s">
        <v>2065</v>
      </c>
      <c r="P195" s="161" t="s">
        <v>2066</v>
      </c>
      <c r="Q195" s="161">
        <v>30.308056000000001</v>
      </c>
      <c r="R195" s="161" t="s">
        <v>1667</v>
      </c>
      <c r="S195" s="180" t="s">
        <v>41</v>
      </c>
      <c r="T195" s="161"/>
      <c r="U195" s="161">
        <v>12.9</v>
      </c>
      <c r="V195" s="161" t="s">
        <v>35</v>
      </c>
      <c r="W195" s="161" t="s">
        <v>36</v>
      </c>
      <c r="X195" s="161"/>
      <c r="Y195" s="161" t="s">
        <v>2505</v>
      </c>
      <c r="Z195" s="161"/>
      <c r="AA195" s="161"/>
      <c r="AB195" s="161"/>
      <c r="AC195" s="184" t="s">
        <v>2304</v>
      </c>
      <c r="AD195" s="169">
        <v>0.34024536987440207</v>
      </c>
      <c r="AE195" s="181" t="s">
        <v>2684</v>
      </c>
      <c r="AF195" s="150"/>
      <c r="AG195" s="150"/>
      <c r="AH195" s="150" t="s">
        <v>2791</v>
      </c>
      <c r="AI195" s="184">
        <v>2</v>
      </c>
      <c r="AJ195" s="200">
        <v>40865</v>
      </c>
      <c r="AK195" s="184"/>
      <c r="AL195" s="150" t="s">
        <v>2580</v>
      </c>
      <c r="AM195" s="184"/>
      <c r="AN195" s="184" t="s">
        <v>2581</v>
      </c>
      <c r="AO195" s="168">
        <f t="shared" ref="AO195:AO233" si="14">AD195*U195</f>
        <v>4.3891652713797864</v>
      </c>
    </row>
    <row r="196" spans="1:41" ht="76.5">
      <c r="A196" s="161" t="s">
        <v>943</v>
      </c>
      <c r="B196" s="161" t="s">
        <v>2059</v>
      </c>
      <c r="C196" s="161" t="s">
        <v>945</v>
      </c>
      <c r="D196" s="161" t="s">
        <v>2060</v>
      </c>
      <c r="E196" s="161" t="s">
        <v>947</v>
      </c>
      <c r="F196" s="161" t="s">
        <v>2061</v>
      </c>
      <c r="G196" s="161">
        <v>4034911</v>
      </c>
      <c r="H196" s="161" t="s">
        <v>2062</v>
      </c>
      <c r="I196" s="161" t="s">
        <v>240</v>
      </c>
      <c r="J196" s="161" t="s">
        <v>41</v>
      </c>
      <c r="K196" s="161" t="s">
        <v>2063</v>
      </c>
      <c r="L196" s="161" t="s">
        <v>2064</v>
      </c>
      <c r="M196" s="161" t="s">
        <v>32</v>
      </c>
      <c r="N196" s="161">
        <v>2008</v>
      </c>
      <c r="O196" s="161" t="s">
        <v>2065</v>
      </c>
      <c r="P196" s="161" t="s">
        <v>2066</v>
      </c>
      <c r="Q196" s="161">
        <v>30.308056000000001</v>
      </c>
      <c r="R196" s="161" t="s">
        <v>1667</v>
      </c>
      <c r="S196" s="180" t="s">
        <v>41</v>
      </c>
      <c r="T196" s="161"/>
      <c r="U196" s="161">
        <v>12.9</v>
      </c>
      <c r="V196" s="161" t="s">
        <v>35</v>
      </c>
      <c r="W196" s="161" t="s">
        <v>36</v>
      </c>
      <c r="X196" s="161"/>
      <c r="Y196" s="161" t="s">
        <v>2505</v>
      </c>
      <c r="Z196" s="161"/>
      <c r="AA196" s="161"/>
      <c r="AB196" s="161"/>
      <c r="AC196" s="184" t="s">
        <v>2304</v>
      </c>
      <c r="AD196" s="169">
        <v>0.38337789022994245</v>
      </c>
      <c r="AE196" s="181" t="s">
        <v>2685</v>
      </c>
      <c r="AF196" s="150"/>
      <c r="AG196" s="150"/>
      <c r="AH196" s="150" t="s">
        <v>2791</v>
      </c>
      <c r="AI196" s="184">
        <v>2</v>
      </c>
      <c r="AJ196" s="200">
        <v>40865</v>
      </c>
      <c r="AK196" s="184"/>
      <c r="AL196" s="150" t="s">
        <v>2580</v>
      </c>
      <c r="AM196" s="184"/>
      <c r="AN196" s="184" t="s">
        <v>2581</v>
      </c>
      <c r="AO196" s="168">
        <f t="shared" si="14"/>
        <v>4.9455747839662578</v>
      </c>
    </row>
    <row r="197" spans="1:41" ht="76.5">
      <c r="A197" s="161" t="s">
        <v>943</v>
      </c>
      <c r="B197" s="161" t="s">
        <v>2059</v>
      </c>
      <c r="C197" s="161" t="s">
        <v>945</v>
      </c>
      <c r="D197" s="161" t="s">
        <v>2060</v>
      </c>
      <c r="E197" s="161" t="s">
        <v>947</v>
      </c>
      <c r="F197" s="161" t="s">
        <v>2061</v>
      </c>
      <c r="G197" s="161">
        <v>4034911</v>
      </c>
      <c r="H197" s="161" t="s">
        <v>2062</v>
      </c>
      <c r="I197" s="161" t="s">
        <v>240</v>
      </c>
      <c r="J197" s="161" t="s">
        <v>41</v>
      </c>
      <c r="K197" s="161" t="s">
        <v>2063</v>
      </c>
      <c r="L197" s="161" t="s">
        <v>2064</v>
      </c>
      <c r="M197" s="161" t="s">
        <v>32</v>
      </c>
      <c r="N197" s="161">
        <v>2008</v>
      </c>
      <c r="O197" s="161" t="s">
        <v>2065</v>
      </c>
      <c r="P197" s="161" t="s">
        <v>2066</v>
      </c>
      <c r="Q197" s="161">
        <v>30.308056000000001</v>
      </c>
      <c r="R197" s="161" t="s">
        <v>1667</v>
      </c>
      <c r="S197" s="180" t="s">
        <v>41</v>
      </c>
      <c r="T197" s="161"/>
      <c r="U197" s="161">
        <v>12.9</v>
      </c>
      <c r="V197" s="161" t="s">
        <v>35</v>
      </c>
      <c r="W197" s="161" t="s">
        <v>36</v>
      </c>
      <c r="X197" s="161"/>
      <c r="Y197" s="161" t="s">
        <v>2505</v>
      </c>
      <c r="Z197" s="161"/>
      <c r="AA197" s="161"/>
      <c r="AB197" s="161"/>
      <c r="AC197" s="184" t="s">
        <v>2304</v>
      </c>
      <c r="AD197" s="169">
        <v>0.19003225510057098</v>
      </c>
      <c r="AE197" s="181" t="s">
        <v>2686</v>
      </c>
      <c r="AF197" s="150"/>
      <c r="AG197" s="150"/>
      <c r="AH197" s="150" t="s">
        <v>2791</v>
      </c>
      <c r="AI197" s="184">
        <v>2</v>
      </c>
      <c r="AJ197" s="200">
        <v>40865</v>
      </c>
      <c r="AK197" s="184"/>
      <c r="AL197" s="150" t="s">
        <v>2580</v>
      </c>
      <c r="AM197" s="184"/>
      <c r="AN197" s="184" t="s">
        <v>2581</v>
      </c>
      <c r="AO197" s="168">
        <f t="shared" si="14"/>
        <v>2.4514160907973657</v>
      </c>
    </row>
    <row r="198" spans="1:41" ht="76.5">
      <c r="A198" s="161" t="s">
        <v>943</v>
      </c>
      <c r="B198" s="161" t="s">
        <v>2059</v>
      </c>
      <c r="C198" s="161" t="s">
        <v>945</v>
      </c>
      <c r="D198" s="161" t="s">
        <v>2060</v>
      </c>
      <c r="E198" s="161" t="s">
        <v>947</v>
      </c>
      <c r="F198" s="161" t="s">
        <v>2061</v>
      </c>
      <c r="G198" s="161">
        <v>4034911</v>
      </c>
      <c r="H198" s="161" t="s">
        <v>2062</v>
      </c>
      <c r="I198" s="161" t="s">
        <v>240</v>
      </c>
      <c r="J198" s="161" t="s">
        <v>41</v>
      </c>
      <c r="K198" s="161" t="s">
        <v>2063</v>
      </c>
      <c r="L198" s="161" t="s">
        <v>2064</v>
      </c>
      <c r="M198" s="161" t="s">
        <v>32</v>
      </c>
      <c r="N198" s="161">
        <v>2008</v>
      </c>
      <c r="O198" s="161" t="s">
        <v>2065</v>
      </c>
      <c r="P198" s="161" t="s">
        <v>2066</v>
      </c>
      <c r="Q198" s="161">
        <v>30.308056000000001</v>
      </c>
      <c r="R198" s="161" t="s">
        <v>1667</v>
      </c>
      <c r="S198" s="180" t="s">
        <v>41</v>
      </c>
      <c r="T198" s="161"/>
      <c r="U198" s="161">
        <v>12.9</v>
      </c>
      <c r="V198" s="161" t="s">
        <v>35</v>
      </c>
      <c r="W198" s="161" t="s">
        <v>36</v>
      </c>
      <c r="X198" s="161"/>
      <c r="Y198" s="161" t="s">
        <v>2505</v>
      </c>
      <c r="Z198" s="161"/>
      <c r="AA198" s="161"/>
      <c r="AB198" s="161"/>
      <c r="AC198" s="184" t="s">
        <v>2304</v>
      </c>
      <c r="AD198" s="169">
        <v>7.301051751401004E-2</v>
      </c>
      <c r="AE198" s="181" t="s">
        <v>2687</v>
      </c>
      <c r="AF198" s="150"/>
      <c r="AG198" s="150"/>
      <c r="AH198" s="150" t="s">
        <v>2791</v>
      </c>
      <c r="AI198" s="184">
        <v>2</v>
      </c>
      <c r="AJ198" s="200">
        <v>40865</v>
      </c>
      <c r="AK198" s="184"/>
      <c r="AL198" s="150" t="s">
        <v>2580</v>
      </c>
      <c r="AM198" s="184"/>
      <c r="AN198" s="184" t="s">
        <v>2581</v>
      </c>
      <c r="AO198" s="168">
        <f t="shared" si="14"/>
        <v>0.94183567593072959</v>
      </c>
    </row>
    <row r="199" spans="1:41" ht="76.5">
      <c r="A199" s="161" t="s">
        <v>943</v>
      </c>
      <c r="B199" s="161" t="s">
        <v>2059</v>
      </c>
      <c r="C199" s="161" t="s">
        <v>945</v>
      </c>
      <c r="D199" s="161" t="s">
        <v>2060</v>
      </c>
      <c r="E199" s="161" t="s">
        <v>947</v>
      </c>
      <c r="F199" s="161" t="s">
        <v>2061</v>
      </c>
      <c r="G199" s="161">
        <v>4034911</v>
      </c>
      <c r="H199" s="161" t="s">
        <v>2062</v>
      </c>
      <c r="I199" s="161" t="s">
        <v>240</v>
      </c>
      <c r="J199" s="161" t="s">
        <v>41</v>
      </c>
      <c r="K199" s="161" t="s">
        <v>2063</v>
      </c>
      <c r="L199" s="161" t="s">
        <v>2064</v>
      </c>
      <c r="M199" s="161" t="s">
        <v>32</v>
      </c>
      <c r="N199" s="161">
        <v>2008</v>
      </c>
      <c r="O199" s="161" t="s">
        <v>2065</v>
      </c>
      <c r="P199" s="161" t="s">
        <v>2066</v>
      </c>
      <c r="Q199" s="161">
        <v>30.308056000000001</v>
      </c>
      <c r="R199" s="161" t="s">
        <v>1667</v>
      </c>
      <c r="S199" s="180" t="s">
        <v>41</v>
      </c>
      <c r="T199" s="161"/>
      <c r="U199" s="161">
        <v>12.9</v>
      </c>
      <c r="V199" s="161" t="s">
        <v>35</v>
      </c>
      <c r="W199" s="161" t="s">
        <v>36</v>
      </c>
      <c r="X199" s="161"/>
      <c r="Y199" s="161" t="s">
        <v>2505</v>
      </c>
      <c r="Z199" s="161"/>
      <c r="AA199" s="161"/>
      <c r="AB199" s="161"/>
      <c r="AC199" s="184" t="s">
        <v>2304</v>
      </c>
      <c r="AD199" s="169">
        <v>1.3333967281074371E-2</v>
      </c>
      <c r="AE199" s="181" t="s">
        <v>2688</v>
      </c>
      <c r="AF199" s="150"/>
      <c r="AG199" s="150"/>
      <c r="AH199" s="150" t="s">
        <v>2791</v>
      </c>
      <c r="AI199" s="184">
        <v>2</v>
      </c>
      <c r="AJ199" s="200">
        <v>40865</v>
      </c>
      <c r="AK199" s="184"/>
      <c r="AL199" s="150" t="s">
        <v>2580</v>
      </c>
      <c r="AM199" s="184"/>
      <c r="AN199" s="184" t="s">
        <v>2581</v>
      </c>
      <c r="AO199" s="168">
        <f t="shared" si="14"/>
        <v>0.1720081779258594</v>
      </c>
    </row>
    <row r="200" spans="1:41" ht="76.5">
      <c r="A200" s="161" t="s">
        <v>896</v>
      </c>
      <c r="B200" s="161" t="s">
        <v>2067</v>
      </c>
      <c r="C200" s="161" t="s">
        <v>483</v>
      </c>
      <c r="D200" s="161" t="s">
        <v>2068</v>
      </c>
      <c r="E200" s="161" t="s">
        <v>485</v>
      </c>
      <c r="F200" s="161" t="s">
        <v>72</v>
      </c>
      <c r="G200" s="161">
        <v>6671211</v>
      </c>
      <c r="H200" s="161" t="s">
        <v>2069</v>
      </c>
      <c r="I200" s="161" t="s">
        <v>240</v>
      </c>
      <c r="J200" s="161" t="s">
        <v>41</v>
      </c>
      <c r="K200" s="161" t="s">
        <v>2070</v>
      </c>
      <c r="L200" s="161" t="s">
        <v>2071</v>
      </c>
      <c r="M200" s="161" t="s">
        <v>32</v>
      </c>
      <c r="N200" s="161">
        <v>1980</v>
      </c>
      <c r="O200" s="161" t="s">
        <v>2072</v>
      </c>
      <c r="P200" s="161" t="s">
        <v>2073</v>
      </c>
      <c r="Q200" s="161">
        <v>39.948340000000002</v>
      </c>
      <c r="R200" s="161" t="s">
        <v>1667</v>
      </c>
      <c r="S200" s="180" t="s">
        <v>41</v>
      </c>
      <c r="T200" s="161"/>
      <c r="U200" s="161">
        <v>7.5049999999999999</v>
      </c>
      <c r="V200" s="161" t="s">
        <v>35</v>
      </c>
      <c r="W200" s="161" t="s">
        <v>36</v>
      </c>
      <c r="X200" s="161" t="s">
        <v>36</v>
      </c>
      <c r="Y200" s="161"/>
      <c r="Z200" s="161"/>
      <c r="AA200" s="161"/>
      <c r="AB200" s="161"/>
      <c r="AC200" s="184" t="s">
        <v>2304</v>
      </c>
      <c r="AD200" s="169">
        <v>0.25412788746669956</v>
      </c>
      <c r="AE200" s="181" t="s">
        <v>2689</v>
      </c>
      <c r="AF200" s="150"/>
      <c r="AG200" s="150"/>
      <c r="AH200" s="150" t="s">
        <v>2792</v>
      </c>
      <c r="AI200" s="184">
        <v>2</v>
      </c>
      <c r="AJ200" s="200">
        <v>40865</v>
      </c>
      <c r="AK200" s="184"/>
      <c r="AL200" s="150" t="s">
        <v>2580</v>
      </c>
      <c r="AM200" s="184"/>
      <c r="AN200" s="184" t="s">
        <v>2581</v>
      </c>
      <c r="AO200" s="168">
        <f t="shared" si="14"/>
        <v>1.9072297954375803</v>
      </c>
    </row>
    <row r="201" spans="1:41" ht="76.5">
      <c r="A201" s="161" t="s">
        <v>896</v>
      </c>
      <c r="B201" s="161" t="s">
        <v>2067</v>
      </c>
      <c r="C201" s="161" t="s">
        <v>483</v>
      </c>
      <c r="D201" s="161" t="s">
        <v>2068</v>
      </c>
      <c r="E201" s="161" t="s">
        <v>485</v>
      </c>
      <c r="F201" s="161" t="s">
        <v>72</v>
      </c>
      <c r="G201" s="161">
        <v>6671211</v>
      </c>
      <c r="H201" s="161" t="s">
        <v>2069</v>
      </c>
      <c r="I201" s="161" t="s">
        <v>240</v>
      </c>
      <c r="J201" s="161" t="s">
        <v>41</v>
      </c>
      <c r="K201" s="161" t="s">
        <v>2070</v>
      </c>
      <c r="L201" s="161" t="s">
        <v>2071</v>
      </c>
      <c r="M201" s="161" t="s">
        <v>32</v>
      </c>
      <c r="N201" s="161">
        <v>1980</v>
      </c>
      <c r="O201" s="161" t="s">
        <v>2072</v>
      </c>
      <c r="P201" s="161" t="s">
        <v>2073</v>
      </c>
      <c r="Q201" s="161">
        <v>39.948340000000002</v>
      </c>
      <c r="R201" s="161" t="s">
        <v>1667</v>
      </c>
      <c r="S201" s="180" t="s">
        <v>41</v>
      </c>
      <c r="T201" s="161"/>
      <c r="U201" s="161">
        <v>7.5049999999999999</v>
      </c>
      <c r="V201" s="161" t="s">
        <v>35</v>
      </c>
      <c r="W201" s="161" t="s">
        <v>36</v>
      </c>
      <c r="X201" s="161" t="s">
        <v>36</v>
      </c>
      <c r="Y201" s="161"/>
      <c r="Z201" s="161"/>
      <c r="AA201" s="161"/>
      <c r="AB201" s="161"/>
      <c r="AC201" s="184" t="s">
        <v>2304</v>
      </c>
      <c r="AD201" s="169">
        <v>0.21796478540463915</v>
      </c>
      <c r="AE201" s="181" t="s">
        <v>2690</v>
      </c>
      <c r="AF201" s="150"/>
      <c r="AG201" s="150"/>
      <c r="AH201" s="150" t="s">
        <v>2792</v>
      </c>
      <c r="AI201" s="184">
        <v>2</v>
      </c>
      <c r="AJ201" s="200">
        <v>40865</v>
      </c>
      <c r="AK201" s="184"/>
      <c r="AL201" s="150" t="s">
        <v>2580</v>
      </c>
      <c r="AM201" s="184"/>
      <c r="AN201" s="184" t="s">
        <v>2581</v>
      </c>
      <c r="AO201" s="168">
        <f t="shared" si="14"/>
        <v>1.6358257144618169</v>
      </c>
    </row>
    <row r="202" spans="1:41" ht="76.5">
      <c r="A202" s="161" t="s">
        <v>896</v>
      </c>
      <c r="B202" s="161" t="s">
        <v>2067</v>
      </c>
      <c r="C202" s="161" t="s">
        <v>483</v>
      </c>
      <c r="D202" s="161" t="s">
        <v>2068</v>
      </c>
      <c r="E202" s="161" t="s">
        <v>485</v>
      </c>
      <c r="F202" s="161" t="s">
        <v>72</v>
      </c>
      <c r="G202" s="161">
        <v>6671211</v>
      </c>
      <c r="H202" s="161" t="s">
        <v>2069</v>
      </c>
      <c r="I202" s="161" t="s">
        <v>240</v>
      </c>
      <c r="J202" s="161" t="s">
        <v>41</v>
      </c>
      <c r="K202" s="161" t="s">
        <v>2070</v>
      </c>
      <c r="L202" s="161" t="s">
        <v>2071</v>
      </c>
      <c r="M202" s="161" t="s">
        <v>32</v>
      </c>
      <c r="N202" s="161">
        <v>1980</v>
      </c>
      <c r="O202" s="161" t="s">
        <v>2072</v>
      </c>
      <c r="P202" s="161" t="s">
        <v>2073</v>
      </c>
      <c r="Q202" s="161">
        <v>39.948340000000002</v>
      </c>
      <c r="R202" s="161" t="s">
        <v>1667</v>
      </c>
      <c r="S202" s="180" t="s">
        <v>41</v>
      </c>
      <c r="T202" s="161"/>
      <c r="U202" s="161">
        <v>7.5049999999999999</v>
      </c>
      <c r="V202" s="161" t="s">
        <v>35</v>
      </c>
      <c r="W202" s="161" t="s">
        <v>36</v>
      </c>
      <c r="X202" s="161" t="s">
        <v>36</v>
      </c>
      <c r="Y202" s="161"/>
      <c r="Z202" s="161"/>
      <c r="AA202" s="161"/>
      <c r="AB202" s="161"/>
      <c r="AC202" s="184" t="s">
        <v>2304</v>
      </c>
      <c r="AD202" s="169">
        <v>0.50249967469986789</v>
      </c>
      <c r="AE202" s="181" t="s">
        <v>2691</v>
      </c>
      <c r="AF202" s="150"/>
      <c r="AG202" s="150"/>
      <c r="AH202" s="150" t="s">
        <v>2792</v>
      </c>
      <c r="AI202" s="184">
        <v>2</v>
      </c>
      <c r="AJ202" s="200">
        <v>40865</v>
      </c>
      <c r="AK202" s="184"/>
      <c r="AL202" s="150" t="s">
        <v>2580</v>
      </c>
      <c r="AM202" s="184"/>
      <c r="AN202" s="184" t="s">
        <v>2581</v>
      </c>
      <c r="AO202" s="168">
        <f t="shared" si="14"/>
        <v>3.7712600586225085</v>
      </c>
    </row>
    <row r="203" spans="1:41" ht="76.5">
      <c r="A203" s="161" t="s">
        <v>896</v>
      </c>
      <c r="B203" s="161" t="s">
        <v>2067</v>
      </c>
      <c r="C203" s="161" t="s">
        <v>483</v>
      </c>
      <c r="D203" s="161" t="s">
        <v>2068</v>
      </c>
      <c r="E203" s="161" t="s">
        <v>485</v>
      </c>
      <c r="F203" s="161" t="s">
        <v>72</v>
      </c>
      <c r="G203" s="161">
        <v>6671211</v>
      </c>
      <c r="H203" s="161" t="s">
        <v>2069</v>
      </c>
      <c r="I203" s="161" t="s">
        <v>240</v>
      </c>
      <c r="J203" s="161" t="s">
        <v>41</v>
      </c>
      <c r="K203" s="161" t="s">
        <v>2070</v>
      </c>
      <c r="L203" s="161" t="s">
        <v>2071</v>
      </c>
      <c r="M203" s="161" t="s">
        <v>32</v>
      </c>
      <c r="N203" s="161">
        <v>1980</v>
      </c>
      <c r="O203" s="161" t="s">
        <v>2072</v>
      </c>
      <c r="P203" s="161" t="s">
        <v>2073</v>
      </c>
      <c r="Q203" s="161">
        <v>39.948340000000002</v>
      </c>
      <c r="R203" s="161" t="s">
        <v>1667</v>
      </c>
      <c r="S203" s="180" t="s">
        <v>41</v>
      </c>
      <c r="T203" s="161"/>
      <c r="U203" s="161">
        <v>7.5049999999999999</v>
      </c>
      <c r="V203" s="161" t="s">
        <v>35</v>
      </c>
      <c r="W203" s="161" t="s">
        <v>36</v>
      </c>
      <c r="X203" s="161" t="s">
        <v>36</v>
      </c>
      <c r="Y203" s="161"/>
      <c r="Z203" s="161"/>
      <c r="AA203" s="161"/>
      <c r="AB203" s="161"/>
      <c r="AC203" s="184" t="s">
        <v>2304</v>
      </c>
      <c r="AD203" s="169">
        <v>2.5407652428793514E-2</v>
      </c>
      <c r="AE203" s="181" t="s">
        <v>2692</v>
      </c>
      <c r="AF203" s="150"/>
      <c r="AG203" s="150"/>
      <c r="AH203" s="150" t="s">
        <v>2792</v>
      </c>
      <c r="AI203" s="184">
        <v>2</v>
      </c>
      <c r="AJ203" s="200">
        <v>40865</v>
      </c>
      <c r="AK203" s="184"/>
      <c r="AL203" s="150" t="s">
        <v>2580</v>
      </c>
      <c r="AM203" s="184"/>
      <c r="AN203" s="184" t="s">
        <v>2581</v>
      </c>
      <c r="AO203" s="168">
        <f t="shared" si="14"/>
        <v>0.19068443147809533</v>
      </c>
    </row>
    <row r="204" spans="1:41" ht="102">
      <c r="A204" s="161" t="s">
        <v>1488</v>
      </c>
      <c r="B204" s="161" t="s">
        <v>1573</v>
      </c>
      <c r="C204" s="161" t="s">
        <v>1490</v>
      </c>
      <c r="D204" s="161" t="s">
        <v>1574</v>
      </c>
      <c r="E204" s="161" t="s">
        <v>1492</v>
      </c>
      <c r="F204" s="161" t="s">
        <v>2074</v>
      </c>
      <c r="G204" s="161">
        <v>7226611</v>
      </c>
      <c r="H204" s="161" t="s">
        <v>2075</v>
      </c>
      <c r="I204" s="161" t="s">
        <v>240</v>
      </c>
      <c r="J204" s="161" t="s">
        <v>41</v>
      </c>
      <c r="K204" s="161" t="s">
        <v>2076</v>
      </c>
      <c r="L204" s="161" t="s">
        <v>2077</v>
      </c>
      <c r="M204" s="161" t="s">
        <v>32</v>
      </c>
      <c r="N204" s="161">
        <v>2008</v>
      </c>
      <c r="O204" s="161" t="s">
        <v>2078</v>
      </c>
      <c r="P204" s="161" t="s">
        <v>1580</v>
      </c>
      <c r="Q204" s="161">
        <v>0.29670679999999999</v>
      </c>
      <c r="R204" s="161" t="s">
        <v>1667</v>
      </c>
      <c r="S204" s="180" t="s">
        <v>41</v>
      </c>
      <c r="T204" s="161"/>
      <c r="U204" s="161">
        <v>113</v>
      </c>
      <c r="V204" s="161" t="s">
        <v>2079</v>
      </c>
      <c r="W204" s="161" t="s">
        <v>36</v>
      </c>
      <c r="X204" s="161"/>
      <c r="Y204" s="161"/>
      <c r="Z204" s="161"/>
      <c r="AA204" s="161"/>
      <c r="AB204" s="161"/>
      <c r="AC204" s="150" t="s">
        <v>2304</v>
      </c>
      <c r="AD204" s="169">
        <v>3.9199710302371897E-2</v>
      </c>
      <c r="AE204" s="181" t="s">
        <v>2693</v>
      </c>
      <c r="AF204" s="150"/>
      <c r="AG204" s="150"/>
      <c r="AH204" s="150" t="s">
        <v>2793</v>
      </c>
      <c r="AI204" s="150">
        <v>2</v>
      </c>
      <c r="AJ204" s="182">
        <v>40865</v>
      </c>
      <c r="AK204" s="150"/>
      <c r="AL204" s="150" t="s">
        <v>2580</v>
      </c>
      <c r="AM204" s="150"/>
      <c r="AN204" s="150" t="s">
        <v>2581</v>
      </c>
      <c r="AO204" s="168">
        <f t="shared" si="14"/>
        <v>4.4295672641680239</v>
      </c>
    </row>
    <row r="205" spans="1:41" ht="102">
      <c r="A205" s="161" t="s">
        <v>1488</v>
      </c>
      <c r="B205" s="161" t="s">
        <v>1573</v>
      </c>
      <c r="C205" s="161" t="s">
        <v>1490</v>
      </c>
      <c r="D205" s="161" t="s">
        <v>1574</v>
      </c>
      <c r="E205" s="161" t="s">
        <v>1492</v>
      </c>
      <c r="F205" s="161" t="s">
        <v>2074</v>
      </c>
      <c r="G205" s="161">
        <v>7226611</v>
      </c>
      <c r="H205" s="161" t="s">
        <v>2075</v>
      </c>
      <c r="I205" s="161" t="s">
        <v>240</v>
      </c>
      <c r="J205" s="161" t="s">
        <v>41</v>
      </c>
      <c r="K205" s="161" t="s">
        <v>2076</v>
      </c>
      <c r="L205" s="161" t="s">
        <v>2077</v>
      </c>
      <c r="M205" s="161" t="s">
        <v>32</v>
      </c>
      <c r="N205" s="161">
        <v>2008</v>
      </c>
      <c r="O205" s="161" t="s">
        <v>2078</v>
      </c>
      <c r="P205" s="161" t="s">
        <v>1580</v>
      </c>
      <c r="Q205" s="161">
        <v>0.29670679999999999</v>
      </c>
      <c r="R205" s="161" t="s">
        <v>1667</v>
      </c>
      <c r="S205" s="180" t="s">
        <v>41</v>
      </c>
      <c r="T205" s="161"/>
      <c r="U205" s="161">
        <v>113</v>
      </c>
      <c r="V205" s="161" t="s">
        <v>2079</v>
      </c>
      <c r="W205" s="161" t="s">
        <v>36</v>
      </c>
      <c r="X205" s="161"/>
      <c r="Y205" s="161"/>
      <c r="Z205" s="161"/>
      <c r="AA205" s="161"/>
      <c r="AB205" s="161"/>
      <c r="AC205" s="150" t="s">
        <v>2304</v>
      </c>
      <c r="AD205" s="169">
        <v>2.6978091616874884E-2</v>
      </c>
      <c r="AE205" s="181" t="s">
        <v>2694</v>
      </c>
      <c r="AF205" s="150"/>
      <c r="AG205" s="150"/>
      <c r="AH205" s="150" t="s">
        <v>2793</v>
      </c>
      <c r="AI205" s="150">
        <v>2</v>
      </c>
      <c r="AJ205" s="182">
        <v>40865</v>
      </c>
      <c r="AK205" s="150"/>
      <c r="AL205" s="150" t="s">
        <v>2580</v>
      </c>
      <c r="AM205" s="150"/>
      <c r="AN205" s="150" t="s">
        <v>2581</v>
      </c>
      <c r="AO205" s="168">
        <f t="shared" si="14"/>
        <v>3.048524352706862</v>
      </c>
    </row>
    <row r="206" spans="1:41" ht="102">
      <c r="A206" s="161" t="s">
        <v>1488</v>
      </c>
      <c r="B206" s="161" t="s">
        <v>1573</v>
      </c>
      <c r="C206" s="161" t="s">
        <v>1490</v>
      </c>
      <c r="D206" s="161" t="s">
        <v>1574</v>
      </c>
      <c r="E206" s="161" t="s">
        <v>1492</v>
      </c>
      <c r="F206" s="161" t="s">
        <v>2074</v>
      </c>
      <c r="G206" s="161">
        <v>7226611</v>
      </c>
      <c r="H206" s="161" t="s">
        <v>2075</v>
      </c>
      <c r="I206" s="161" t="s">
        <v>240</v>
      </c>
      <c r="J206" s="161" t="s">
        <v>41</v>
      </c>
      <c r="K206" s="161" t="s">
        <v>2076</v>
      </c>
      <c r="L206" s="161" t="s">
        <v>2077</v>
      </c>
      <c r="M206" s="161" t="s">
        <v>32</v>
      </c>
      <c r="N206" s="161">
        <v>2008</v>
      </c>
      <c r="O206" s="161" t="s">
        <v>2078</v>
      </c>
      <c r="P206" s="161" t="s">
        <v>1580</v>
      </c>
      <c r="Q206" s="161">
        <v>0.29670679999999999</v>
      </c>
      <c r="R206" s="161" t="s">
        <v>1667</v>
      </c>
      <c r="S206" s="180" t="s">
        <v>41</v>
      </c>
      <c r="T206" s="161"/>
      <c r="U206" s="161">
        <v>113</v>
      </c>
      <c r="V206" s="161" t="s">
        <v>2079</v>
      </c>
      <c r="W206" s="161" t="s">
        <v>36</v>
      </c>
      <c r="X206" s="161"/>
      <c r="Y206" s="161"/>
      <c r="Z206" s="161"/>
      <c r="AA206" s="161"/>
      <c r="AB206" s="161"/>
      <c r="AC206" s="150" t="s">
        <v>2304</v>
      </c>
      <c r="AD206" s="169">
        <v>3.8701792504073872E-2</v>
      </c>
      <c r="AE206" s="181" t="s">
        <v>2695</v>
      </c>
      <c r="AF206" s="150"/>
      <c r="AG206" s="150"/>
      <c r="AH206" s="150" t="s">
        <v>2793</v>
      </c>
      <c r="AI206" s="150">
        <v>2</v>
      </c>
      <c r="AJ206" s="182">
        <v>40865</v>
      </c>
      <c r="AK206" s="150"/>
      <c r="AL206" s="150" t="s">
        <v>2580</v>
      </c>
      <c r="AM206" s="150"/>
      <c r="AN206" s="150" t="s">
        <v>2581</v>
      </c>
      <c r="AO206" s="168">
        <f t="shared" si="14"/>
        <v>4.3733025529603475</v>
      </c>
    </row>
    <row r="207" spans="1:41" ht="102">
      <c r="A207" s="161" t="s">
        <v>1488</v>
      </c>
      <c r="B207" s="161" t="s">
        <v>1573</v>
      </c>
      <c r="C207" s="161" t="s">
        <v>1490</v>
      </c>
      <c r="D207" s="161" t="s">
        <v>1574</v>
      </c>
      <c r="E207" s="161" t="s">
        <v>1492</v>
      </c>
      <c r="F207" s="161" t="s">
        <v>2074</v>
      </c>
      <c r="G207" s="161">
        <v>7226611</v>
      </c>
      <c r="H207" s="161" t="s">
        <v>2075</v>
      </c>
      <c r="I207" s="161" t="s">
        <v>240</v>
      </c>
      <c r="J207" s="161" t="s">
        <v>41</v>
      </c>
      <c r="K207" s="161" t="s">
        <v>2076</v>
      </c>
      <c r="L207" s="161" t="s">
        <v>2077</v>
      </c>
      <c r="M207" s="161" t="s">
        <v>32</v>
      </c>
      <c r="N207" s="161">
        <v>2008</v>
      </c>
      <c r="O207" s="161" t="s">
        <v>2078</v>
      </c>
      <c r="P207" s="161" t="s">
        <v>1580</v>
      </c>
      <c r="Q207" s="161">
        <v>0.29670679999999999</v>
      </c>
      <c r="R207" s="161" t="s">
        <v>1667</v>
      </c>
      <c r="S207" s="180" t="s">
        <v>41</v>
      </c>
      <c r="T207" s="161"/>
      <c r="U207" s="161">
        <v>113</v>
      </c>
      <c r="V207" s="161" t="s">
        <v>2079</v>
      </c>
      <c r="W207" s="161" t="s">
        <v>36</v>
      </c>
      <c r="X207" s="161"/>
      <c r="Y207" s="161"/>
      <c r="Z207" s="161"/>
      <c r="AA207" s="161"/>
      <c r="AB207" s="161"/>
      <c r="AC207" s="150" t="s">
        <v>2304</v>
      </c>
      <c r="AD207" s="169">
        <v>1.9328263624841569E-2</v>
      </c>
      <c r="AE207" s="181" t="s">
        <v>2696</v>
      </c>
      <c r="AF207" s="150"/>
      <c r="AG207" s="150"/>
      <c r="AH207" s="150" t="s">
        <v>2793</v>
      </c>
      <c r="AI207" s="150">
        <v>2</v>
      </c>
      <c r="AJ207" s="182">
        <v>40865</v>
      </c>
      <c r="AK207" s="150"/>
      <c r="AL207" s="150" t="s">
        <v>2580</v>
      </c>
      <c r="AM207" s="150"/>
      <c r="AN207" s="150" t="s">
        <v>2581</v>
      </c>
      <c r="AO207" s="168">
        <f t="shared" si="14"/>
        <v>2.1840937896070973</v>
      </c>
    </row>
    <row r="208" spans="1:41" ht="102">
      <c r="A208" s="161" t="s">
        <v>1488</v>
      </c>
      <c r="B208" s="161" t="s">
        <v>1573</v>
      </c>
      <c r="C208" s="161" t="s">
        <v>1490</v>
      </c>
      <c r="D208" s="161" t="s">
        <v>1574</v>
      </c>
      <c r="E208" s="161" t="s">
        <v>1492</v>
      </c>
      <c r="F208" s="161" t="s">
        <v>2074</v>
      </c>
      <c r="G208" s="161">
        <v>7226611</v>
      </c>
      <c r="H208" s="161" t="s">
        <v>2075</v>
      </c>
      <c r="I208" s="161" t="s">
        <v>240</v>
      </c>
      <c r="J208" s="161" t="s">
        <v>41</v>
      </c>
      <c r="K208" s="161" t="s">
        <v>2076</v>
      </c>
      <c r="L208" s="161" t="s">
        <v>2077</v>
      </c>
      <c r="M208" s="161" t="s">
        <v>32</v>
      </c>
      <c r="N208" s="161">
        <v>2008</v>
      </c>
      <c r="O208" s="161" t="s">
        <v>2078</v>
      </c>
      <c r="P208" s="161" t="s">
        <v>1580</v>
      </c>
      <c r="Q208" s="161">
        <v>0.29670679999999999</v>
      </c>
      <c r="R208" s="161" t="s">
        <v>1667</v>
      </c>
      <c r="S208" s="180" t="s">
        <v>41</v>
      </c>
      <c r="T208" s="161"/>
      <c r="U208" s="161">
        <v>113</v>
      </c>
      <c r="V208" s="161" t="s">
        <v>2079</v>
      </c>
      <c r="W208" s="161" t="s">
        <v>36</v>
      </c>
      <c r="X208" s="161"/>
      <c r="Y208" s="161"/>
      <c r="Z208" s="161"/>
      <c r="AA208" s="161"/>
      <c r="AB208" s="161"/>
      <c r="AC208" s="150" t="s">
        <v>2304</v>
      </c>
      <c r="AD208" s="169">
        <v>2.0007242440702514E-2</v>
      </c>
      <c r="AE208" s="181" t="s">
        <v>2697</v>
      </c>
      <c r="AF208" s="150"/>
      <c r="AG208" s="150"/>
      <c r="AH208" s="150" t="s">
        <v>2793</v>
      </c>
      <c r="AI208" s="150">
        <v>2</v>
      </c>
      <c r="AJ208" s="182">
        <v>40865</v>
      </c>
      <c r="AK208" s="150"/>
      <c r="AL208" s="150" t="s">
        <v>2580</v>
      </c>
      <c r="AM208" s="150"/>
      <c r="AN208" s="150" t="s">
        <v>2581</v>
      </c>
      <c r="AO208" s="168">
        <f t="shared" si="14"/>
        <v>2.2608183957993839</v>
      </c>
    </row>
    <row r="209" spans="1:41" ht="102">
      <c r="A209" s="161" t="s">
        <v>1488</v>
      </c>
      <c r="B209" s="161" t="s">
        <v>1573</v>
      </c>
      <c r="C209" s="161" t="s">
        <v>1490</v>
      </c>
      <c r="D209" s="161" t="s">
        <v>1574</v>
      </c>
      <c r="E209" s="161" t="s">
        <v>1492</v>
      </c>
      <c r="F209" s="161" t="s">
        <v>2074</v>
      </c>
      <c r="G209" s="161">
        <v>7226611</v>
      </c>
      <c r="H209" s="161" t="s">
        <v>2075</v>
      </c>
      <c r="I209" s="161" t="s">
        <v>240</v>
      </c>
      <c r="J209" s="161" t="s">
        <v>41</v>
      </c>
      <c r="K209" s="161" t="s">
        <v>2076</v>
      </c>
      <c r="L209" s="161" t="s">
        <v>2077</v>
      </c>
      <c r="M209" s="161" t="s">
        <v>32</v>
      </c>
      <c r="N209" s="161">
        <v>2008</v>
      </c>
      <c r="O209" s="161" t="s">
        <v>2078</v>
      </c>
      <c r="P209" s="161" t="s">
        <v>1580</v>
      </c>
      <c r="Q209" s="161">
        <v>0.29670679999999999</v>
      </c>
      <c r="R209" s="161" t="s">
        <v>1667</v>
      </c>
      <c r="S209" s="180" t="s">
        <v>41</v>
      </c>
      <c r="T209" s="161"/>
      <c r="U209" s="161">
        <v>113</v>
      </c>
      <c r="V209" s="161" t="s">
        <v>2079</v>
      </c>
      <c r="W209" s="161" t="s">
        <v>36</v>
      </c>
      <c r="X209" s="161"/>
      <c r="Y209" s="161"/>
      <c r="Z209" s="161"/>
      <c r="AA209" s="161"/>
      <c r="AB209" s="161"/>
      <c r="AC209" s="150" t="s">
        <v>2304</v>
      </c>
      <c r="AD209" s="169">
        <v>7.7629911280101382E-2</v>
      </c>
      <c r="AE209" s="181" t="s">
        <v>2698</v>
      </c>
      <c r="AF209" s="150"/>
      <c r="AG209" s="150"/>
      <c r="AH209" s="150" t="s">
        <v>2793</v>
      </c>
      <c r="AI209" s="150">
        <v>2</v>
      </c>
      <c r="AJ209" s="182">
        <v>40865</v>
      </c>
      <c r="AK209" s="150"/>
      <c r="AL209" s="150" t="s">
        <v>2580</v>
      </c>
      <c r="AM209" s="150"/>
      <c r="AN209" s="150" t="s">
        <v>2581</v>
      </c>
      <c r="AO209" s="168">
        <f t="shared" si="14"/>
        <v>8.7721799746514559</v>
      </c>
    </row>
    <row r="210" spans="1:41" ht="102">
      <c r="A210" s="161" t="s">
        <v>1488</v>
      </c>
      <c r="B210" s="161" t="s">
        <v>1573</v>
      </c>
      <c r="C210" s="161" t="s">
        <v>1490</v>
      </c>
      <c r="D210" s="161" t="s">
        <v>1574</v>
      </c>
      <c r="E210" s="161" t="s">
        <v>1492</v>
      </c>
      <c r="F210" s="161" t="s">
        <v>2074</v>
      </c>
      <c r="G210" s="161">
        <v>7226611</v>
      </c>
      <c r="H210" s="161" t="s">
        <v>2075</v>
      </c>
      <c r="I210" s="161" t="s">
        <v>240</v>
      </c>
      <c r="J210" s="161" t="s">
        <v>41</v>
      </c>
      <c r="K210" s="161" t="s">
        <v>2076</v>
      </c>
      <c r="L210" s="161" t="s">
        <v>2077</v>
      </c>
      <c r="M210" s="161" t="s">
        <v>32</v>
      </c>
      <c r="N210" s="161">
        <v>2008</v>
      </c>
      <c r="O210" s="161" t="s">
        <v>2078</v>
      </c>
      <c r="P210" s="161" t="s">
        <v>1580</v>
      </c>
      <c r="Q210" s="161">
        <v>0.29670679999999999</v>
      </c>
      <c r="R210" s="161" t="s">
        <v>1667</v>
      </c>
      <c r="S210" s="180" t="s">
        <v>41</v>
      </c>
      <c r="T210" s="161"/>
      <c r="U210" s="161">
        <v>113</v>
      </c>
      <c r="V210" s="161" t="s">
        <v>2079</v>
      </c>
      <c r="W210" s="161" t="s">
        <v>36</v>
      </c>
      <c r="X210" s="161"/>
      <c r="Y210" s="161"/>
      <c r="Z210" s="161"/>
      <c r="AA210" s="161"/>
      <c r="AB210" s="161"/>
      <c r="AC210" s="150" t="s">
        <v>2304</v>
      </c>
      <c r="AD210" s="169">
        <v>1.5752308527973925E-2</v>
      </c>
      <c r="AE210" s="181" t="s">
        <v>2699</v>
      </c>
      <c r="AF210" s="150"/>
      <c r="AG210" s="150"/>
      <c r="AH210" s="150" t="s">
        <v>2793</v>
      </c>
      <c r="AI210" s="150">
        <v>2</v>
      </c>
      <c r="AJ210" s="182">
        <v>40865</v>
      </c>
      <c r="AK210" s="150"/>
      <c r="AL210" s="150" t="s">
        <v>2580</v>
      </c>
      <c r="AM210" s="150"/>
      <c r="AN210" s="150" t="s">
        <v>2581</v>
      </c>
      <c r="AO210" s="168">
        <f t="shared" si="14"/>
        <v>1.7800108636610534</v>
      </c>
    </row>
    <row r="211" spans="1:41" ht="102">
      <c r="A211" s="161" t="s">
        <v>1488</v>
      </c>
      <c r="B211" s="161" t="s">
        <v>1573</v>
      </c>
      <c r="C211" s="161" t="s">
        <v>1490</v>
      </c>
      <c r="D211" s="161" t="s">
        <v>1574</v>
      </c>
      <c r="E211" s="161" t="s">
        <v>1492</v>
      </c>
      <c r="F211" s="161" t="s">
        <v>2074</v>
      </c>
      <c r="G211" s="161">
        <v>7226611</v>
      </c>
      <c r="H211" s="161" t="s">
        <v>2075</v>
      </c>
      <c r="I211" s="161" t="s">
        <v>240</v>
      </c>
      <c r="J211" s="161" t="s">
        <v>41</v>
      </c>
      <c r="K211" s="161" t="s">
        <v>2076</v>
      </c>
      <c r="L211" s="161" t="s">
        <v>2077</v>
      </c>
      <c r="M211" s="161" t="s">
        <v>32</v>
      </c>
      <c r="N211" s="161">
        <v>2008</v>
      </c>
      <c r="O211" s="161" t="s">
        <v>2078</v>
      </c>
      <c r="P211" s="161" t="s">
        <v>1580</v>
      </c>
      <c r="Q211" s="161">
        <v>0.29670679999999999</v>
      </c>
      <c r="R211" s="161" t="s">
        <v>1667</v>
      </c>
      <c r="S211" s="180" t="s">
        <v>41</v>
      </c>
      <c r="T211" s="161"/>
      <c r="U211" s="161">
        <v>113</v>
      </c>
      <c r="V211" s="161" t="s">
        <v>2079</v>
      </c>
      <c r="W211" s="161" t="s">
        <v>36</v>
      </c>
      <c r="X211" s="161"/>
      <c r="Y211" s="161"/>
      <c r="Z211" s="161"/>
      <c r="AA211" s="161"/>
      <c r="AB211" s="161"/>
      <c r="AC211" s="150" t="s">
        <v>2304</v>
      </c>
      <c r="AD211" s="169">
        <v>2.5439072967590078E-2</v>
      </c>
      <c r="AE211" s="181" t="s">
        <v>2700</v>
      </c>
      <c r="AF211" s="150"/>
      <c r="AG211" s="150"/>
      <c r="AH211" s="150" t="s">
        <v>2793</v>
      </c>
      <c r="AI211" s="150">
        <v>2</v>
      </c>
      <c r="AJ211" s="182">
        <v>40865</v>
      </c>
      <c r="AK211" s="150"/>
      <c r="AL211" s="150" t="s">
        <v>2580</v>
      </c>
      <c r="AM211" s="150"/>
      <c r="AN211" s="150" t="s">
        <v>2581</v>
      </c>
      <c r="AO211" s="168">
        <f t="shared" si="14"/>
        <v>2.874615245337679</v>
      </c>
    </row>
    <row r="212" spans="1:41" ht="102">
      <c r="A212" s="161" t="s">
        <v>1488</v>
      </c>
      <c r="B212" s="161" t="s">
        <v>1573</v>
      </c>
      <c r="C212" s="161" t="s">
        <v>1490</v>
      </c>
      <c r="D212" s="161" t="s">
        <v>1574</v>
      </c>
      <c r="E212" s="161" t="s">
        <v>1492</v>
      </c>
      <c r="F212" s="161" t="s">
        <v>2074</v>
      </c>
      <c r="G212" s="161">
        <v>7226611</v>
      </c>
      <c r="H212" s="161" t="s">
        <v>2075</v>
      </c>
      <c r="I212" s="161" t="s">
        <v>240</v>
      </c>
      <c r="J212" s="161" t="s">
        <v>41</v>
      </c>
      <c r="K212" s="161" t="s">
        <v>2076</v>
      </c>
      <c r="L212" s="161" t="s">
        <v>2077</v>
      </c>
      <c r="M212" s="161" t="s">
        <v>32</v>
      </c>
      <c r="N212" s="161">
        <v>2008</v>
      </c>
      <c r="O212" s="161" t="s">
        <v>2078</v>
      </c>
      <c r="P212" s="161" t="s">
        <v>1580</v>
      </c>
      <c r="Q212" s="161">
        <v>0.29670679999999999</v>
      </c>
      <c r="R212" s="161" t="s">
        <v>1667</v>
      </c>
      <c r="S212" s="180" t="s">
        <v>41</v>
      </c>
      <c r="T212" s="161"/>
      <c r="U212" s="161">
        <v>113</v>
      </c>
      <c r="V212" s="161" t="s">
        <v>2079</v>
      </c>
      <c r="W212" s="161" t="s">
        <v>36</v>
      </c>
      <c r="X212" s="161"/>
      <c r="Y212" s="161"/>
      <c r="Z212" s="161"/>
      <c r="AA212" s="161"/>
      <c r="AB212" s="161"/>
      <c r="AC212" s="150" t="s">
        <v>2304</v>
      </c>
      <c r="AD212" s="169">
        <v>1.2719536483795039E-2</v>
      </c>
      <c r="AE212" s="181" t="s">
        <v>2701</v>
      </c>
      <c r="AF212" s="150"/>
      <c r="AG212" s="150"/>
      <c r="AH212" s="150" t="s">
        <v>2793</v>
      </c>
      <c r="AI212" s="150">
        <v>2</v>
      </c>
      <c r="AJ212" s="182">
        <v>40865</v>
      </c>
      <c r="AK212" s="150"/>
      <c r="AL212" s="150" t="s">
        <v>2580</v>
      </c>
      <c r="AM212" s="150"/>
      <c r="AN212" s="150" t="s">
        <v>2581</v>
      </c>
      <c r="AO212" s="168">
        <f t="shared" si="14"/>
        <v>1.4373076226688395</v>
      </c>
    </row>
    <row r="213" spans="1:41" ht="102">
      <c r="A213" s="161" t="s">
        <v>1488</v>
      </c>
      <c r="B213" s="161" t="s">
        <v>1573</v>
      </c>
      <c r="C213" s="161" t="s">
        <v>1490</v>
      </c>
      <c r="D213" s="161" t="s">
        <v>1574</v>
      </c>
      <c r="E213" s="161" t="s">
        <v>1492</v>
      </c>
      <c r="F213" s="161" t="s">
        <v>2074</v>
      </c>
      <c r="G213" s="161">
        <v>7226611</v>
      </c>
      <c r="H213" s="161" t="s">
        <v>2075</v>
      </c>
      <c r="I213" s="161" t="s">
        <v>240</v>
      </c>
      <c r="J213" s="161" t="s">
        <v>41</v>
      </c>
      <c r="K213" s="161" t="s">
        <v>2076</v>
      </c>
      <c r="L213" s="161" t="s">
        <v>2077</v>
      </c>
      <c r="M213" s="161" t="s">
        <v>32</v>
      </c>
      <c r="N213" s="161">
        <v>2008</v>
      </c>
      <c r="O213" s="161" t="s">
        <v>2078</v>
      </c>
      <c r="P213" s="161" t="s">
        <v>1580</v>
      </c>
      <c r="Q213" s="161">
        <v>0.29670679999999999</v>
      </c>
      <c r="R213" s="161" t="s">
        <v>1667</v>
      </c>
      <c r="S213" s="180" t="s">
        <v>41</v>
      </c>
      <c r="T213" s="161"/>
      <c r="U213" s="161">
        <v>113</v>
      </c>
      <c r="V213" s="161" t="s">
        <v>2079</v>
      </c>
      <c r="W213" s="161" t="s">
        <v>36</v>
      </c>
      <c r="X213" s="161"/>
      <c r="Y213" s="161"/>
      <c r="Z213" s="161"/>
      <c r="AA213" s="161"/>
      <c r="AB213" s="161"/>
      <c r="AC213" s="150" t="s">
        <v>2304</v>
      </c>
      <c r="AD213" s="169">
        <v>3.9788158609451375E-2</v>
      </c>
      <c r="AE213" s="181" t="s">
        <v>2702</v>
      </c>
      <c r="AF213" s="150"/>
      <c r="AG213" s="150"/>
      <c r="AH213" s="150" t="s">
        <v>2793</v>
      </c>
      <c r="AI213" s="150">
        <v>2</v>
      </c>
      <c r="AJ213" s="182">
        <v>40865</v>
      </c>
      <c r="AK213" s="150"/>
      <c r="AL213" s="150" t="s">
        <v>2580</v>
      </c>
      <c r="AM213" s="150"/>
      <c r="AN213" s="150" t="s">
        <v>2581</v>
      </c>
      <c r="AO213" s="168">
        <f t="shared" si="14"/>
        <v>4.4960619228680052</v>
      </c>
    </row>
    <row r="214" spans="1:41" ht="102">
      <c r="A214" s="161" t="s">
        <v>1488</v>
      </c>
      <c r="B214" s="161" t="s">
        <v>1573</v>
      </c>
      <c r="C214" s="161" t="s">
        <v>1490</v>
      </c>
      <c r="D214" s="161" t="s">
        <v>1574</v>
      </c>
      <c r="E214" s="161" t="s">
        <v>1492</v>
      </c>
      <c r="F214" s="161" t="s">
        <v>2074</v>
      </c>
      <c r="G214" s="161">
        <v>7226611</v>
      </c>
      <c r="H214" s="161" t="s">
        <v>2075</v>
      </c>
      <c r="I214" s="161" t="s">
        <v>240</v>
      </c>
      <c r="J214" s="161" t="s">
        <v>41</v>
      </c>
      <c r="K214" s="161" t="s">
        <v>2076</v>
      </c>
      <c r="L214" s="161" t="s">
        <v>2077</v>
      </c>
      <c r="M214" s="161" t="s">
        <v>32</v>
      </c>
      <c r="N214" s="161">
        <v>2008</v>
      </c>
      <c r="O214" s="161" t="s">
        <v>2078</v>
      </c>
      <c r="P214" s="161" t="s">
        <v>1580</v>
      </c>
      <c r="Q214" s="161">
        <v>0.29670679999999999</v>
      </c>
      <c r="R214" s="161" t="s">
        <v>1667</v>
      </c>
      <c r="S214" s="180" t="s">
        <v>41</v>
      </c>
      <c r="T214" s="161"/>
      <c r="U214" s="161">
        <v>113</v>
      </c>
      <c r="V214" s="161" t="s">
        <v>2079</v>
      </c>
      <c r="W214" s="161" t="s">
        <v>36</v>
      </c>
      <c r="X214" s="161"/>
      <c r="Y214" s="161"/>
      <c r="Z214" s="161"/>
      <c r="AA214" s="161"/>
      <c r="AB214" s="161"/>
      <c r="AC214" s="150" t="s">
        <v>2304</v>
      </c>
      <c r="AD214" s="169">
        <v>1.2583740720622847E-2</v>
      </c>
      <c r="AE214" s="181" t="s">
        <v>2703</v>
      </c>
      <c r="AF214" s="150"/>
      <c r="AG214" s="150"/>
      <c r="AH214" s="150" t="s">
        <v>2793</v>
      </c>
      <c r="AI214" s="150">
        <v>2</v>
      </c>
      <c r="AJ214" s="182">
        <v>40865</v>
      </c>
      <c r="AK214" s="150"/>
      <c r="AL214" s="150" t="s">
        <v>2580</v>
      </c>
      <c r="AM214" s="150"/>
      <c r="AN214" s="150" t="s">
        <v>2581</v>
      </c>
      <c r="AO214" s="168">
        <f t="shared" si="14"/>
        <v>1.4219627014303817</v>
      </c>
    </row>
    <row r="215" spans="1:41" ht="102">
      <c r="A215" s="161" t="s">
        <v>1488</v>
      </c>
      <c r="B215" s="161" t="s">
        <v>1573</v>
      </c>
      <c r="C215" s="161" t="s">
        <v>1490</v>
      </c>
      <c r="D215" s="161" t="s">
        <v>1574</v>
      </c>
      <c r="E215" s="161" t="s">
        <v>1492</v>
      </c>
      <c r="F215" s="161" t="s">
        <v>2074</v>
      </c>
      <c r="G215" s="161">
        <v>7226611</v>
      </c>
      <c r="H215" s="161" t="s">
        <v>2075</v>
      </c>
      <c r="I215" s="161" t="s">
        <v>240</v>
      </c>
      <c r="J215" s="161" t="s">
        <v>41</v>
      </c>
      <c r="K215" s="161" t="s">
        <v>2076</v>
      </c>
      <c r="L215" s="161" t="s">
        <v>2077</v>
      </c>
      <c r="M215" s="161" t="s">
        <v>32</v>
      </c>
      <c r="N215" s="161">
        <v>2008</v>
      </c>
      <c r="O215" s="161" t="s">
        <v>2078</v>
      </c>
      <c r="P215" s="161" t="s">
        <v>1580</v>
      </c>
      <c r="Q215" s="161">
        <v>0.29670679999999999</v>
      </c>
      <c r="R215" s="161" t="s">
        <v>1667</v>
      </c>
      <c r="S215" s="180" t="s">
        <v>41</v>
      </c>
      <c r="T215" s="161"/>
      <c r="U215" s="161">
        <v>113</v>
      </c>
      <c r="V215" s="161" t="s">
        <v>2079</v>
      </c>
      <c r="W215" s="161" t="s">
        <v>36</v>
      </c>
      <c r="X215" s="161"/>
      <c r="Y215" s="161"/>
      <c r="Z215" s="161"/>
      <c r="AA215" s="161"/>
      <c r="AB215" s="161"/>
      <c r="AC215" s="150" t="s">
        <v>2304</v>
      </c>
      <c r="AD215" s="169">
        <v>2.2723157704146294E-2</v>
      </c>
      <c r="AE215" s="181" t="s">
        <v>2704</v>
      </c>
      <c r="AF215" s="150"/>
      <c r="AG215" s="150"/>
      <c r="AH215" s="150" t="s">
        <v>2793</v>
      </c>
      <c r="AI215" s="150">
        <v>2</v>
      </c>
      <c r="AJ215" s="182">
        <v>40865</v>
      </c>
      <c r="AK215" s="150"/>
      <c r="AL215" s="150" t="s">
        <v>2580</v>
      </c>
      <c r="AM215" s="150"/>
      <c r="AN215" s="150" t="s">
        <v>2581</v>
      </c>
      <c r="AO215" s="168">
        <f t="shared" si="14"/>
        <v>2.5677168205685312</v>
      </c>
    </row>
    <row r="216" spans="1:41" ht="102">
      <c r="A216" s="161" t="s">
        <v>1488</v>
      </c>
      <c r="B216" s="161" t="s">
        <v>1573</v>
      </c>
      <c r="C216" s="161" t="s">
        <v>1490</v>
      </c>
      <c r="D216" s="161" t="s">
        <v>1574</v>
      </c>
      <c r="E216" s="161" t="s">
        <v>1492</v>
      </c>
      <c r="F216" s="161" t="s">
        <v>2074</v>
      </c>
      <c r="G216" s="161">
        <v>7226611</v>
      </c>
      <c r="H216" s="161" t="s">
        <v>2075</v>
      </c>
      <c r="I216" s="161" t="s">
        <v>240</v>
      </c>
      <c r="J216" s="161" t="s">
        <v>41</v>
      </c>
      <c r="K216" s="161" t="s">
        <v>2076</v>
      </c>
      <c r="L216" s="161" t="s">
        <v>2077</v>
      </c>
      <c r="M216" s="161" t="s">
        <v>32</v>
      </c>
      <c r="N216" s="161">
        <v>2008</v>
      </c>
      <c r="O216" s="161" t="s">
        <v>2078</v>
      </c>
      <c r="P216" s="161" t="s">
        <v>1580</v>
      </c>
      <c r="Q216" s="161">
        <v>0.29670679999999999</v>
      </c>
      <c r="R216" s="161" t="s">
        <v>1667</v>
      </c>
      <c r="S216" s="180" t="s">
        <v>41</v>
      </c>
      <c r="T216" s="161"/>
      <c r="U216" s="161">
        <v>113</v>
      </c>
      <c r="V216" s="161" t="s">
        <v>2079</v>
      </c>
      <c r="W216" s="161" t="s">
        <v>36</v>
      </c>
      <c r="X216" s="161"/>
      <c r="Y216" s="161"/>
      <c r="Z216" s="161"/>
      <c r="AA216" s="161"/>
      <c r="AB216" s="161"/>
      <c r="AC216" s="150" t="s">
        <v>2304</v>
      </c>
      <c r="AD216" s="169">
        <v>1.2629005975013579E-2</v>
      </c>
      <c r="AE216" s="181" t="s">
        <v>2705</v>
      </c>
      <c r="AF216" s="150"/>
      <c r="AG216" s="150"/>
      <c r="AH216" s="150" t="s">
        <v>2793</v>
      </c>
      <c r="AI216" s="150">
        <v>2</v>
      </c>
      <c r="AJ216" s="182">
        <v>40865</v>
      </c>
      <c r="AK216" s="150"/>
      <c r="AL216" s="150" t="s">
        <v>2580</v>
      </c>
      <c r="AM216" s="150"/>
      <c r="AN216" s="150" t="s">
        <v>2581</v>
      </c>
      <c r="AO216" s="168">
        <f t="shared" si="14"/>
        <v>1.4270776751765344</v>
      </c>
    </row>
    <row r="217" spans="1:41" ht="102">
      <c r="A217" s="161" t="s">
        <v>1488</v>
      </c>
      <c r="B217" s="161" t="s">
        <v>1573</v>
      </c>
      <c r="C217" s="161" t="s">
        <v>1490</v>
      </c>
      <c r="D217" s="161" t="s">
        <v>1574</v>
      </c>
      <c r="E217" s="161" t="s">
        <v>1492</v>
      </c>
      <c r="F217" s="161" t="s">
        <v>2074</v>
      </c>
      <c r="G217" s="161">
        <v>7226611</v>
      </c>
      <c r="H217" s="161" t="s">
        <v>2075</v>
      </c>
      <c r="I217" s="161" t="s">
        <v>240</v>
      </c>
      <c r="J217" s="161" t="s">
        <v>41</v>
      </c>
      <c r="K217" s="161" t="s">
        <v>2076</v>
      </c>
      <c r="L217" s="161" t="s">
        <v>2077</v>
      </c>
      <c r="M217" s="161" t="s">
        <v>32</v>
      </c>
      <c r="N217" s="161">
        <v>2008</v>
      </c>
      <c r="O217" s="161" t="s">
        <v>2078</v>
      </c>
      <c r="P217" s="161" t="s">
        <v>1580</v>
      </c>
      <c r="Q217" s="161">
        <v>0.29670679999999999</v>
      </c>
      <c r="R217" s="161" t="s">
        <v>1667</v>
      </c>
      <c r="S217" s="180" t="s">
        <v>41</v>
      </c>
      <c r="T217" s="161"/>
      <c r="U217" s="161">
        <v>113</v>
      </c>
      <c r="V217" s="161" t="s">
        <v>2079</v>
      </c>
      <c r="W217" s="161" t="s">
        <v>36</v>
      </c>
      <c r="X217" s="161"/>
      <c r="Y217" s="161"/>
      <c r="Z217" s="161"/>
      <c r="AA217" s="161"/>
      <c r="AB217" s="161"/>
      <c r="AC217" s="150" t="s">
        <v>2304</v>
      </c>
      <c r="AD217" s="169">
        <v>1.6295491580662683E-2</v>
      </c>
      <c r="AE217" s="181" t="s">
        <v>2706</v>
      </c>
      <c r="AF217" s="150"/>
      <c r="AG217" s="150"/>
      <c r="AH217" s="150" t="s">
        <v>2793</v>
      </c>
      <c r="AI217" s="150">
        <v>2</v>
      </c>
      <c r="AJ217" s="182">
        <v>40865</v>
      </c>
      <c r="AK217" s="150"/>
      <c r="AL217" s="150" t="s">
        <v>2580</v>
      </c>
      <c r="AM217" s="150"/>
      <c r="AN217" s="150" t="s">
        <v>2581</v>
      </c>
      <c r="AO217" s="168">
        <f t="shared" si="14"/>
        <v>1.8413905486148832</v>
      </c>
    </row>
    <row r="218" spans="1:41" ht="102">
      <c r="A218" s="161" t="s">
        <v>1488</v>
      </c>
      <c r="B218" s="161" t="s">
        <v>1573</v>
      </c>
      <c r="C218" s="161" t="s">
        <v>1490</v>
      </c>
      <c r="D218" s="161" t="s">
        <v>1574</v>
      </c>
      <c r="E218" s="161" t="s">
        <v>1492</v>
      </c>
      <c r="F218" s="161" t="s">
        <v>2074</v>
      </c>
      <c r="G218" s="161">
        <v>7226611</v>
      </c>
      <c r="H218" s="161" t="s">
        <v>2075</v>
      </c>
      <c r="I218" s="161" t="s">
        <v>240</v>
      </c>
      <c r="J218" s="161" t="s">
        <v>41</v>
      </c>
      <c r="K218" s="161" t="s">
        <v>2076</v>
      </c>
      <c r="L218" s="161" t="s">
        <v>2077</v>
      </c>
      <c r="M218" s="161" t="s">
        <v>32</v>
      </c>
      <c r="N218" s="161">
        <v>2008</v>
      </c>
      <c r="O218" s="161" t="s">
        <v>2078</v>
      </c>
      <c r="P218" s="161" t="s">
        <v>1580</v>
      </c>
      <c r="Q218" s="161">
        <v>0.29670679999999999</v>
      </c>
      <c r="R218" s="161" t="s">
        <v>1667</v>
      </c>
      <c r="S218" s="180" t="s">
        <v>41</v>
      </c>
      <c r="T218" s="161"/>
      <c r="U218" s="161">
        <v>113</v>
      </c>
      <c r="V218" s="161" t="s">
        <v>2079</v>
      </c>
      <c r="W218" s="161" t="s">
        <v>36</v>
      </c>
      <c r="X218" s="161"/>
      <c r="Y218" s="161"/>
      <c r="Z218" s="161"/>
      <c r="AA218" s="161"/>
      <c r="AB218" s="161"/>
      <c r="AC218" s="150" t="s">
        <v>2304</v>
      </c>
      <c r="AD218" s="169">
        <v>3.0689842476914718E-2</v>
      </c>
      <c r="AE218" s="181" t="s">
        <v>2707</v>
      </c>
      <c r="AF218" s="150"/>
      <c r="AG218" s="150"/>
      <c r="AH218" s="150" t="s">
        <v>2793</v>
      </c>
      <c r="AI218" s="150">
        <v>2</v>
      </c>
      <c r="AJ218" s="182">
        <v>40865</v>
      </c>
      <c r="AK218" s="150"/>
      <c r="AL218" s="150" t="s">
        <v>2580</v>
      </c>
      <c r="AM218" s="150"/>
      <c r="AN218" s="150" t="s">
        <v>2581</v>
      </c>
      <c r="AO218" s="168">
        <f t="shared" si="14"/>
        <v>3.4679521998913629</v>
      </c>
    </row>
    <row r="219" spans="1:41" ht="102">
      <c r="A219" s="161" t="s">
        <v>1488</v>
      </c>
      <c r="B219" s="161" t="s">
        <v>1573</v>
      </c>
      <c r="C219" s="161" t="s">
        <v>1490</v>
      </c>
      <c r="D219" s="161" t="s">
        <v>1574</v>
      </c>
      <c r="E219" s="161" t="s">
        <v>1492</v>
      </c>
      <c r="F219" s="161" t="s">
        <v>2074</v>
      </c>
      <c r="G219" s="161">
        <v>7226611</v>
      </c>
      <c r="H219" s="161" t="s">
        <v>2075</v>
      </c>
      <c r="I219" s="161" t="s">
        <v>240</v>
      </c>
      <c r="J219" s="161" t="s">
        <v>41</v>
      </c>
      <c r="K219" s="161" t="s">
        <v>2076</v>
      </c>
      <c r="L219" s="161" t="s">
        <v>2077</v>
      </c>
      <c r="M219" s="161" t="s">
        <v>32</v>
      </c>
      <c r="N219" s="161">
        <v>2008</v>
      </c>
      <c r="O219" s="161" t="s">
        <v>2078</v>
      </c>
      <c r="P219" s="161" t="s">
        <v>1580</v>
      </c>
      <c r="Q219" s="161">
        <v>0.29670679999999999</v>
      </c>
      <c r="R219" s="161" t="s">
        <v>1667</v>
      </c>
      <c r="S219" s="180" t="s">
        <v>41</v>
      </c>
      <c r="T219" s="161"/>
      <c r="U219" s="161">
        <v>113</v>
      </c>
      <c r="V219" s="161" t="s">
        <v>2079</v>
      </c>
      <c r="W219" s="161" t="s">
        <v>36</v>
      </c>
      <c r="X219" s="161"/>
      <c r="Y219" s="161"/>
      <c r="Z219" s="161"/>
      <c r="AA219" s="161"/>
      <c r="AB219" s="161"/>
      <c r="AC219" s="150" t="s">
        <v>2304</v>
      </c>
      <c r="AD219" s="169">
        <v>6.5272496831432186E-2</v>
      </c>
      <c r="AE219" s="181" t="s">
        <v>2708</v>
      </c>
      <c r="AF219" s="150"/>
      <c r="AG219" s="150"/>
      <c r="AH219" s="150" t="s">
        <v>2793</v>
      </c>
      <c r="AI219" s="150">
        <v>2</v>
      </c>
      <c r="AJ219" s="182">
        <v>40865</v>
      </c>
      <c r="AK219" s="150"/>
      <c r="AL219" s="150" t="s">
        <v>2580</v>
      </c>
      <c r="AM219" s="150"/>
      <c r="AN219" s="150" t="s">
        <v>2581</v>
      </c>
      <c r="AO219" s="168">
        <f t="shared" si="14"/>
        <v>7.3757921419518366</v>
      </c>
    </row>
    <row r="220" spans="1:41" ht="102">
      <c r="A220" s="161" t="s">
        <v>1488</v>
      </c>
      <c r="B220" s="161" t="s">
        <v>1573</v>
      </c>
      <c r="C220" s="161" t="s">
        <v>1490</v>
      </c>
      <c r="D220" s="161" t="s">
        <v>1574</v>
      </c>
      <c r="E220" s="161" t="s">
        <v>1492</v>
      </c>
      <c r="F220" s="161" t="s">
        <v>2074</v>
      </c>
      <c r="G220" s="161">
        <v>7226611</v>
      </c>
      <c r="H220" s="161" t="s">
        <v>2075</v>
      </c>
      <c r="I220" s="161" t="s">
        <v>240</v>
      </c>
      <c r="J220" s="161" t="s">
        <v>41</v>
      </c>
      <c r="K220" s="161" t="s">
        <v>2076</v>
      </c>
      <c r="L220" s="161" t="s">
        <v>2077</v>
      </c>
      <c r="M220" s="161" t="s">
        <v>32</v>
      </c>
      <c r="N220" s="161">
        <v>2008</v>
      </c>
      <c r="O220" s="161" t="s">
        <v>2078</v>
      </c>
      <c r="P220" s="161" t="s">
        <v>1580</v>
      </c>
      <c r="Q220" s="161">
        <v>0.29670679999999999</v>
      </c>
      <c r="R220" s="161" t="s">
        <v>1667</v>
      </c>
      <c r="S220" s="180" t="s">
        <v>41</v>
      </c>
      <c r="T220" s="161"/>
      <c r="U220" s="161">
        <v>113</v>
      </c>
      <c r="V220" s="161" t="s">
        <v>2079</v>
      </c>
      <c r="W220" s="161" t="s">
        <v>36</v>
      </c>
      <c r="X220" s="161"/>
      <c r="Y220" s="161"/>
      <c r="Z220" s="161"/>
      <c r="AA220" s="161"/>
      <c r="AB220" s="161"/>
      <c r="AC220" s="150" t="s">
        <v>2304</v>
      </c>
      <c r="AD220" s="169">
        <v>3.5306898424769147E-2</v>
      </c>
      <c r="AE220" s="181" t="s">
        <v>2709</v>
      </c>
      <c r="AF220" s="150"/>
      <c r="AG220" s="150"/>
      <c r="AH220" s="150" t="s">
        <v>2793</v>
      </c>
      <c r="AI220" s="150">
        <v>2</v>
      </c>
      <c r="AJ220" s="182">
        <v>40865</v>
      </c>
      <c r="AK220" s="150"/>
      <c r="AL220" s="150" t="s">
        <v>2580</v>
      </c>
      <c r="AM220" s="150"/>
      <c r="AN220" s="150" t="s">
        <v>2581</v>
      </c>
      <c r="AO220" s="168">
        <f t="shared" si="14"/>
        <v>3.9896795219989136</v>
      </c>
    </row>
    <row r="221" spans="1:41" ht="102">
      <c r="A221" s="161" t="s">
        <v>1488</v>
      </c>
      <c r="B221" s="161" t="s">
        <v>1573</v>
      </c>
      <c r="C221" s="161" t="s">
        <v>1490</v>
      </c>
      <c r="D221" s="161" t="s">
        <v>1574</v>
      </c>
      <c r="E221" s="161" t="s">
        <v>1492</v>
      </c>
      <c r="F221" s="161" t="s">
        <v>2074</v>
      </c>
      <c r="G221" s="161">
        <v>7226611</v>
      </c>
      <c r="H221" s="161" t="s">
        <v>2075</v>
      </c>
      <c r="I221" s="161" t="s">
        <v>240</v>
      </c>
      <c r="J221" s="161" t="s">
        <v>41</v>
      </c>
      <c r="K221" s="161" t="s">
        <v>2076</v>
      </c>
      <c r="L221" s="161" t="s">
        <v>2077</v>
      </c>
      <c r="M221" s="161" t="s">
        <v>32</v>
      </c>
      <c r="N221" s="161">
        <v>2008</v>
      </c>
      <c r="O221" s="161" t="s">
        <v>2078</v>
      </c>
      <c r="P221" s="161" t="s">
        <v>1580</v>
      </c>
      <c r="Q221" s="161">
        <v>0.29670679999999999</v>
      </c>
      <c r="R221" s="161" t="s">
        <v>1667</v>
      </c>
      <c r="S221" s="180" t="s">
        <v>41</v>
      </c>
      <c r="T221" s="161"/>
      <c r="U221" s="161">
        <v>113</v>
      </c>
      <c r="V221" s="161" t="s">
        <v>2079</v>
      </c>
      <c r="W221" s="161" t="s">
        <v>36</v>
      </c>
      <c r="X221" s="161"/>
      <c r="Y221" s="161"/>
      <c r="Z221" s="161"/>
      <c r="AA221" s="161"/>
      <c r="AB221" s="161"/>
      <c r="AC221" s="150" t="s">
        <v>2304</v>
      </c>
      <c r="AD221" s="169">
        <v>1.4213289878689118E-2</v>
      </c>
      <c r="AE221" s="181" t="s">
        <v>2710</v>
      </c>
      <c r="AF221" s="150"/>
      <c r="AG221" s="150"/>
      <c r="AH221" s="150" t="s">
        <v>2793</v>
      </c>
      <c r="AI221" s="150">
        <v>2</v>
      </c>
      <c r="AJ221" s="182">
        <v>40865</v>
      </c>
      <c r="AK221" s="150"/>
      <c r="AL221" s="150" t="s">
        <v>2580</v>
      </c>
      <c r="AM221" s="150"/>
      <c r="AN221" s="150" t="s">
        <v>2581</v>
      </c>
      <c r="AO221" s="168">
        <f t="shared" si="14"/>
        <v>1.6061017562918705</v>
      </c>
    </row>
    <row r="222" spans="1:41" ht="102">
      <c r="A222" s="161" t="s">
        <v>1488</v>
      </c>
      <c r="B222" s="161" t="s">
        <v>1573</v>
      </c>
      <c r="C222" s="161" t="s">
        <v>1490</v>
      </c>
      <c r="D222" s="161" t="s">
        <v>1574</v>
      </c>
      <c r="E222" s="161" t="s">
        <v>1492</v>
      </c>
      <c r="F222" s="161" t="s">
        <v>2074</v>
      </c>
      <c r="G222" s="161">
        <v>7226611</v>
      </c>
      <c r="H222" s="161" t="s">
        <v>2075</v>
      </c>
      <c r="I222" s="161" t="s">
        <v>240</v>
      </c>
      <c r="J222" s="161" t="s">
        <v>41</v>
      </c>
      <c r="K222" s="161" t="s">
        <v>2076</v>
      </c>
      <c r="L222" s="161" t="s">
        <v>2077</v>
      </c>
      <c r="M222" s="161" t="s">
        <v>32</v>
      </c>
      <c r="N222" s="161">
        <v>2008</v>
      </c>
      <c r="O222" s="161" t="s">
        <v>2078</v>
      </c>
      <c r="P222" s="161" t="s">
        <v>1580</v>
      </c>
      <c r="Q222" s="161">
        <v>0.29670679999999999</v>
      </c>
      <c r="R222" s="161" t="s">
        <v>1667</v>
      </c>
      <c r="S222" s="180" t="s">
        <v>41</v>
      </c>
      <c r="T222" s="161"/>
      <c r="U222" s="161">
        <v>113</v>
      </c>
      <c r="V222" s="161" t="s">
        <v>2079</v>
      </c>
      <c r="W222" s="161" t="s">
        <v>36</v>
      </c>
      <c r="X222" s="161"/>
      <c r="Y222" s="161"/>
      <c r="Z222" s="161"/>
      <c r="AA222" s="161"/>
      <c r="AB222" s="161"/>
      <c r="AC222" s="150" t="s">
        <v>2304</v>
      </c>
      <c r="AD222" s="169">
        <v>4.0557667934093794E-2</v>
      </c>
      <c r="AE222" s="181" t="s">
        <v>2711</v>
      </c>
      <c r="AF222" s="150"/>
      <c r="AG222" s="150"/>
      <c r="AH222" s="150" t="s">
        <v>2793</v>
      </c>
      <c r="AI222" s="150">
        <v>2</v>
      </c>
      <c r="AJ222" s="182">
        <v>40865</v>
      </c>
      <c r="AK222" s="150"/>
      <c r="AL222" s="150" t="s">
        <v>2580</v>
      </c>
      <c r="AM222" s="150"/>
      <c r="AN222" s="150" t="s">
        <v>2581</v>
      </c>
      <c r="AO222" s="168">
        <f t="shared" si="14"/>
        <v>4.5830164765525989</v>
      </c>
    </row>
    <row r="223" spans="1:41" ht="102">
      <c r="A223" s="161" t="s">
        <v>1488</v>
      </c>
      <c r="B223" s="161" t="s">
        <v>1573</v>
      </c>
      <c r="C223" s="161" t="s">
        <v>1490</v>
      </c>
      <c r="D223" s="161" t="s">
        <v>1574</v>
      </c>
      <c r="E223" s="161" t="s">
        <v>1492</v>
      </c>
      <c r="F223" s="161" t="s">
        <v>2074</v>
      </c>
      <c r="G223" s="161">
        <v>7226611</v>
      </c>
      <c r="H223" s="161" t="s">
        <v>2075</v>
      </c>
      <c r="I223" s="161" t="s">
        <v>240</v>
      </c>
      <c r="J223" s="161" t="s">
        <v>41</v>
      </c>
      <c r="K223" s="161" t="s">
        <v>2076</v>
      </c>
      <c r="L223" s="161" t="s">
        <v>2077</v>
      </c>
      <c r="M223" s="161" t="s">
        <v>32</v>
      </c>
      <c r="N223" s="161">
        <v>2008</v>
      </c>
      <c r="O223" s="161" t="s">
        <v>2078</v>
      </c>
      <c r="P223" s="161" t="s">
        <v>1580</v>
      </c>
      <c r="Q223" s="161">
        <v>0.29670679999999999</v>
      </c>
      <c r="R223" s="161" t="s">
        <v>1667</v>
      </c>
      <c r="S223" s="180" t="s">
        <v>41</v>
      </c>
      <c r="T223" s="161"/>
      <c r="U223" s="161">
        <v>113</v>
      </c>
      <c r="V223" s="161" t="s">
        <v>2079</v>
      </c>
      <c r="W223" s="161" t="s">
        <v>36</v>
      </c>
      <c r="X223" s="161"/>
      <c r="Y223" s="161"/>
      <c r="Z223" s="161"/>
      <c r="AA223" s="161"/>
      <c r="AB223" s="161"/>
      <c r="AC223" s="150" t="s">
        <v>2304</v>
      </c>
      <c r="AD223" s="169">
        <v>2.4126380590258917E-2</v>
      </c>
      <c r="AE223" s="181" t="s">
        <v>2712</v>
      </c>
      <c r="AF223" s="150"/>
      <c r="AG223" s="150"/>
      <c r="AH223" s="150" t="s">
        <v>2793</v>
      </c>
      <c r="AI223" s="150">
        <v>2</v>
      </c>
      <c r="AJ223" s="182">
        <v>40865</v>
      </c>
      <c r="AK223" s="150"/>
      <c r="AL223" s="150" t="s">
        <v>2580</v>
      </c>
      <c r="AM223" s="150"/>
      <c r="AN223" s="150" t="s">
        <v>2581</v>
      </c>
      <c r="AO223" s="168">
        <f t="shared" si="14"/>
        <v>2.7262810066992578</v>
      </c>
    </row>
    <row r="224" spans="1:41" ht="102">
      <c r="A224" s="161" t="s">
        <v>1488</v>
      </c>
      <c r="B224" s="161" t="s">
        <v>1573</v>
      </c>
      <c r="C224" s="161" t="s">
        <v>1490</v>
      </c>
      <c r="D224" s="161" t="s">
        <v>1574</v>
      </c>
      <c r="E224" s="161" t="s">
        <v>1492</v>
      </c>
      <c r="F224" s="161" t="s">
        <v>2074</v>
      </c>
      <c r="G224" s="161">
        <v>7226611</v>
      </c>
      <c r="H224" s="161" t="s">
        <v>2075</v>
      </c>
      <c r="I224" s="161" t="s">
        <v>240</v>
      </c>
      <c r="J224" s="161" t="s">
        <v>41</v>
      </c>
      <c r="K224" s="161" t="s">
        <v>2076</v>
      </c>
      <c r="L224" s="161" t="s">
        <v>2077</v>
      </c>
      <c r="M224" s="161" t="s">
        <v>32</v>
      </c>
      <c r="N224" s="161">
        <v>2008</v>
      </c>
      <c r="O224" s="161" t="s">
        <v>2078</v>
      </c>
      <c r="P224" s="161" t="s">
        <v>1580</v>
      </c>
      <c r="Q224" s="161">
        <v>0.29670679999999999</v>
      </c>
      <c r="R224" s="161" t="s">
        <v>1667</v>
      </c>
      <c r="S224" s="180" t="s">
        <v>41</v>
      </c>
      <c r="T224" s="161"/>
      <c r="U224" s="161">
        <v>113</v>
      </c>
      <c r="V224" s="161" t="s">
        <v>2079</v>
      </c>
      <c r="W224" s="161" t="s">
        <v>36</v>
      </c>
      <c r="X224" s="161"/>
      <c r="Y224" s="161"/>
      <c r="Z224" s="161"/>
      <c r="AA224" s="161"/>
      <c r="AB224" s="161"/>
      <c r="AC224" s="150" t="s">
        <v>2304</v>
      </c>
      <c r="AD224" s="169">
        <v>2.4669563642947673E-2</v>
      </c>
      <c r="AE224" s="181" t="s">
        <v>2713</v>
      </c>
      <c r="AF224" s="150"/>
      <c r="AG224" s="150"/>
      <c r="AH224" s="150" t="s">
        <v>2793</v>
      </c>
      <c r="AI224" s="150">
        <v>2</v>
      </c>
      <c r="AJ224" s="182">
        <v>40865</v>
      </c>
      <c r="AK224" s="150"/>
      <c r="AL224" s="150" t="s">
        <v>2580</v>
      </c>
      <c r="AM224" s="150"/>
      <c r="AN224" s="150" t="s">
        <v>2581</v>
      </c>
      <c r="AO224" s="168">
        <f t="shared" si="14"/>
        <v>2.7876606916530871</v>
      </c>
    </row>
    <row r="225" spans="1:41" ht="102">
      <c r="A225" s="161" t="s">
        <v>1488</v>
      </c>
      <c r="B225" s="161" t="s">
        <v>1573</v>
      </c>
      <c r="C225" s="161" t="s">
        <v>1490</v>
      </c>
      <c r="D225" s="161" t="s">
        <v>1574</v>
      </c>
      <c r="E225" s="161" t="s">
        <v>1492</v>
      </c>
      <c r="F225" s="161" t="s">
        <v>2074</v>
      </c>
      <c r="G225" s="161">
        <v>7226611</v>
      </c>
      <c r="H225" s="161" t="s">
        <v>2075</v>
      </c>
      <c r="I225" s="161" t="s">
        <v>240</v>
      </c>
      <c r="J225" s="161" t="s">
        <v>41</v>
      </c>
      <c r="K225" s="161" t="s">
        <v>2076</v>
      </c>
      <c r="L225" s="161" t="s">
        <v>2077</v>
      </c>
      <c r="M225" s="161" t="s">
        <v>32</v>
      </c>
      <c r="N225" s="161">
        <v>2008</v>
      </c>
      <c r="O225" s="161" t="s">
        <v>2078</v>
      </c>
      <c r="P225" s="161" t="s">
        <v>1580</v>
      </c>
      <c r="Q225" s="161">
        <v>0.29670679999999999</v>
      </c>
      <c r="R225" s="161" t="s">
        <v>1667</v>
      </c>
      <c r="S225" s="180" t="s">
        <v>41</v>
      </c>
      <c r="T225" s="161"/>
      <c r="U225" s="161">
        <v>113</v>
      </c>
      <c r="V225" s="161" t="s">
        <v>2079</v>
      </c>
      <c r="W225" s="161" t="s">
        <v>36</v>
      </c>
      <c r="X225" s="161"/>
      <c r="Y225" s="161"/>
      <c r="Z225" s="161"/>
      <c r="AA225" s="161"/>
      <c r="AB225" s="161"/>
      <c r="AC225" s="150" t="s">
        <v>2304</v>
      </c>
      <c r="AD225" s="169">
        <v>0.15254390729675901</v>
      </c>
      <c r="AE225" s="181" t="s">
        <v>2714</v>
      </c>
      <c r="AF225" s="150"/>
      <c r="AG225" s="150"/>
      <c r="AH225" s="150" t="s">
        <v>2793</v>
      </c>
      <c r="AI225" s="150">
        <v>2</v>
      </c>
      <c r="AJ225" s="182">
        <v>40865</v>
      </c>
      <c r="AK225" s="150"/>
      <c r="AL225" s="150" t="s">
        <v>2580</v>
      </c>
      <c r="AM225" s="150"/>
      <c r="AN225" s="150" t="s">
        <v>2581</v>
      </c>
      <c r="AO225" s="168">
        <f t="shared" si="14"/>
        <v>17.237461524533767</v>
      </c>
    </row>
    <row r="226" spans="1:41" ht="102">
      <c r="A226" s="161" t="s">
        <v>1488</v>
      </c>
      <c r="B226" s="161" t="s">
        <v>1573</v>
      </c>
      <c r="C226" s="161" t="s">
        <v>1490</v>
      </c>
      <c r="D226" s="161" t="s">
        <v>1574</v>
      </c>
      <c r="E226" s="161" t="s">
        <v>1492</v>
      </c>
      <c r="F226" s="161" t="s">
        <v>2074</v>
      </c>
      <c r="G226" s="161">
        <v>7226611</v>
      </c>
      <c r="H226" s="161" t="s">
        <v>2075</v>
      </c>
      <c r="I226" s="161" t="s">
        <v>240</v>
      </c>
      <c r="J226" s="161" t="s">
        <v>41</v>
      </c>
      <c r="K226" s="161" t="s">
        <v>2076</v>
      </c>
      <c r="L226" s="161" t="s">
        <v>2077</v>
      </c>
      <c r="M226" s="161" t="s">
        <v>32</v>
      </c>
      <c r="N226" s="161">
        <v>2008</v>
      </c>
      <c r="O226" s="161" t="s">
        <v>2078</v>
      </c>
      <c r="P226" s="161" t="s">
        <v>1580</v>
      </c>
      <c r="Q226" s="161">
        <v>0.29670679999999999</v>
      </c>
      <c r="R226" s="161" t="s">
        <v>1667</v>
      </c>
      <c r="S226" s="180" t="s">
        <v>41</v>
      </c>
      <c r="T226" s="161"/>
      <c r="U226" s="161">
        <v>113</v>
      </c>
      <c r="V226" s="161" t="s">
        <v>2079</v>
      </c>
      <c r="W226" s="161" t="s">
        <v>36</v>
      </c>
      <c r="X226" s="161"/>
      <c r="Y226" s="161"/>
      <c r="Z226" s="161"/>
      <c r="AA226" s="161"/>
      <c r="AB226" s="161"/>
      <c r="AC226" s="150" t="s">
        <v>2304</v>
      </c>
      <c r="AD226" s="169">
        <v>2.9603476371537207E-2</v>
      </c>
      <c r="AE226" s="181" t="s">
        <v>2715</v>
      </c>
      <c r="AF226" s="150"/>
      <c r="AG226" s="150"/>
      <c r="AH226" s="150" t="s">
        <v>2793</v>
      </c>
      <c r="AI226" s="150">
        <v>2</v>
      </c>
      <c r="AJ226" s="182">
        <v>40865</v>
      </c>
      <c r="AK226" s="150"/>
      <c r="AL226" s="150" t="s">
        <v>2580</v>
      </c>
      <c r="AM226" s="150"/>
      <c r="AN226" s="150" t="s">
        <v>2581</v>
      </c>
      <c r="AO226" s="168">
        <f t="shared" si="14"/>
        <v>3.3451928299837044</v>
      </c>
    </row>
    <row r="227" spans="1:41" ht="102">
      <c r="A227" s="161" t="s">
        <v>1488</v>
      </c>
      <c r="B227" s="161" t="s">
        <v>1573</v>
      </c>
      <c r="C227" s="161" t="s">
        <v>1490</v>
      </c>
      <c r="D227" s="161" t="s">
        <v>1574</v>
      </c>
      <c r="E227" s="161" t="s">
        <v>1492</v>
      </c>
      <c r="F227" s="161" t="s">
        <v>2074</v>
      </c>
      <c r="G227" s="161">
        <v>7226611</v>
      </c>
      <c r="H227" s="161" t="s">
        <v>2075</v>
      </c>
      <c r="I227" s="161" t="s">
        <v>240</v>
      </c>
      <c r="J227" s="161" t="s">
        <v>41</v>
      </c>
      <c r="K227" s="161" t="s">
        <v>2076</v>
      </c>
      <c r="L227" s="161" t="s">
        <v>2077</v>
      </c>
      <c r="M227" s="161" t="s">
        <v>32</v>
      </c>
      <c r="N227" s="161">
        <v>2008</v>
      </c>
      <c r="O227" s="161" t="s">
        <v>2078</v>
      </c>
      <c r="P227" s="161" t="s">
        <v>1580</v>
      </c>
      <c r="Q227" s="161">
        <v>0.29670679999999999</v>
      </c>
      <c r="R227" s="161" t="s">
        <v>1667</v>
      </c>
      <c r="S227" s="180" t="s">
        <v>41</v>
      </c>
      <c r="T227" s="161"/>
      <c r="U227" s="161">
        <v>113</v>
      </c>
      <c r="V227" s="161" t="s">
        <v>2079</v>
      </c>
      <c r="W227" s="161" t="s">
        <v>36</v>
      </c>
      <c r="X227" s="161"/>
      <c r="Y227" s="161"/>
      <c r="Z227" s="161"/>
      <c r="AA227" s="161"/>
      <c r="AB227" s="161"/>
      <c r="AC227" s="150" t="s">
        <v>2304</v>
      </c>
      <c r="AD227" s="169">
        <v>1.8785080572152817E-2</v>
      </c>
      <c r="AE227" s="181" t="s">
        <v>2716</v>
      </c>
      <c r="AF227" s="150"/>
      <c r="AG227" s="150"/>
      <c r="AH227" s="150" t="s">
        <v>2793</v>
      </c>
      <c r="AI227" s="150">
        <v>2</v>
      </c>
      <c r="AJ227" s="182">
        <v>40865</v>
      </c>
      <c r="AK227" s="150"/>
      <c r="AL227" s="150" t="s">
        <v>2580</v>
      </c>
      <c r="AM227" s="150"/>
      <c r="AN227" s="150" t="s">
        <v>2581</v>
      </c>
      <c r="AO227" s="168">
        <f t="shared" si="14"/>
        <v>2.1227141046532685</v>
      </c>
    </row>
    <row r="228" spans="1:41" ht="102">
      <c r="A228" s="161" t="s">
        <v>1488</v>
      </c>
      <c r="B228" s="161" t="s">
        <v>1573</v>
      </c>
      <c r="C228" s="161" t="s">
        <v>1490</v>
      </c>
      <c r="D228" s="161" t="s">
        <v>1574</v>
      </c>
      <c r="E228" s="161" t="s">
        <v>1492</v>
      </c>
      <c r="F228" s="161" t="s">
        <v>2074</v>
      </c>
      <c r="G228" s="161">
        <v>7226611</v>
      </c>
      <c r="H228" s="161" t="s">
        <v>2075</v>
      </c>
      <c r="I228" s="161" t="s">
        <v>240</v>
      </c>
      <c r="J228" s="161" t="s">
        <v>41</v>
      </c>
      <c r="K228" s="161" t="s">
        <v>2076</v>
      </c>
      <c r="L228" s="161" t="s">
        <v>2077</v>
      </c>
      <c r="M228" s="161" t="s">
        <v>32</v>
      </c>
      <c r="N228" s="161">
        <v>2008</v>
      </c>
      <c r="O228" s="161" t="s">
        <v>2078</v>
      </c>
      <c r="P228" s="161" t="s">
        <v>1580</v>
      </c>
      <c r="Q228" s="161">
        <v>0.29670679999999999</v>
      </c>
      <c r="R228" s="161" t="s">
        <v>1667</v>
      </c>
      <c r="S228" s="180" t="s">
        <v>41</v>
      </c>
      <c r="T228" s="161"/>
      <c r="U228" s="161">
        <v>113</v>
      </c>
      <c r="V228" s="161" t="s">
        <v>2079</v>
      </c>
      <c r="W228" s="161" t="s">
        <v>36</v>
      </c>
      <c r="X228" s="161"/>
      <c r="Y228" s="161"/>
      <c r="Z228" s="161"/>
      <c r="AA228" s="161"/>
      <c r="AB228" s="161"/>
      <c r="AC228" s="150" t="s">
        <v>2304</v>
      </c>
      <c r="AD228" s="169">
        <v>2.0505160239000543E-2</v>
      </c>
      <c r="AE228" s="181" t="s">
        <v>2717</v>
      </c>
      <c r="AF228" s="150"/>
      <c r="AG228" s="150"/>
      <c r="AH228" s="150" t="s">
        <v>2793</v>
      </c>
      <c r="AI228" s="150">
        <v>2</v>
      </c>
      <c r="AJ228" s="182">
        <v>40865</v>
      </c>
      <c r="AK228" s="150"/>
      <c r="AL228" s="150" t="s">
        <v>2580</v>
      </c>
      <c r="AM228" s="150"/>
      <c r="AN228" s="150" t="s">
        <v>2581</v>
      </c>
      <c r="AO228" s="168">
        <f t="shared" si="14"/>
        <v>2.3170831070070612</v>
      </c>
    </row>
    <row r="229" spans="1:41" ht="102">
      <c r="A229" s="161" t="s">
        <v>1488</v>
      </c>
      <c r="B229" s="161" t="s">
        <v>1573</v>
      </c>
      <c r="C229" s="161" t="s">
        <v>1490</v>
      </c>
      <c r="D229" s="161" t="s">
        <v>1574</v>
      </c>
      <c r="E229" s="161" t="s">
        <v>1492</v>
      </c>
      <c r="F229" s="161" t="s">
        <v>2074</v>
      </c>
      <c r="G229" s="161">
        <v>7226611</v>
      </c>
      <c r="H229" s="161" t="s">
        <v>2075</v>
      </c>
      <c r="I229" s="161" t="s">
        <v>240</v>
      </c>
      <c r="J229" s="161" t="s">
        <v>41</v>
      </c>
      <c r="K229" s="161" t="s">
        <v>2076</v>
      </c>
      <c r="L229" s="161" t="s">
        <v>2077</v>
      </c>
      <c r="M229" s="161" t="s">
        <v>32</v>
      </c>
      <c r="N229" s="161">
        <v>2008</v>
      </c>
      <c r="O229" s="161" t="s">
        <v>2078</v>
      </c>
      <c r="P229" s="161" t="s">
        <v>1580</v>
      </c>
      <c r="Q229" s="161">
        <v>0.29670679999999999</v>
      </c>
      <c r="R229" s="161" t="s">
        <v>1667</v>
      </c>
      <c r="S229" s="180" t="s">
        <v>41</v>
      </c>
      <c r="T229" s="161"/>
      <c r="U229" s="161">
        <v>113</v>
      </c>
      <c r="V229" s="161" t="s">
        <v>2079</v>
      </c>
      <c r="W229" s="161" t="s">
        <v>36</v>
      </c>
      <c r="X229" s="161"/>
      <c r="Y229" s="161"/>
      <c r="Z229" s="161"/>
      <c r="AA229" s="161"/>
      <c r="AB229" s="161"/>
      <c r="AC229" s="150" t="s">
        <v>2304</v>
      </c>
      <c r="AD229" s="169">
        <v>3.2047800108636608E-2</v>
      </c>
      <c r="AE229" s="181" t="s">
        <v>2718</v>
      </c>
      <c r="AF229" s="150"/>
      <c r="AG229" s="150"/>
      <c r="AH229" s="150" t="s">
        <v>2793</v>
      </c>
      <c r="AI229" s="150">
        <v>2</v>
      </c>
      <c r="AJ229" s="182">
        <v>40865</v>
      </c>
      <c r="AK229" s="150"/>
      <c r="AL229" s="150" t="s">
        <v>2580</v>
      </c>
      <c r="AM229" s="150"/>
      <c r="AN229" s="150" t="s">
        <v>2581</v>
      </c>
      <c r="AO229" s="168">
        <f t="shared" si="14"/>
        <v>3.6214014122759366</v>
      </c>
    </row>
    <row r="230" spans="1:41" ht="102">
      <c r="A230" s="161" t="s">
        <v>1488</v>
      </c>
      <c r="B230" s="161" t="s">
        <v>1573</v>
      </c>
      <c r="C230" s="161" t="s">
        <v>1490</v>
      </c>
      <c r="D230" s="161" t="s">
        <v>1574</v>
      </c>
      <c r="E230" s="161" t="s">
        <v>1492</v>
      </c>
      <c r="F230" s="161" t="s">
        <v>2074</v>
      </c>
      <c r="G230" s="161">
        <v>7226611</v>
      </c>
      <c r="H230" s="161" t="s">
        <v>2075</v>
      </c>
      <c r="I230" s="161" t="s">
        <v>240</v>
      </c>
      <c r="J230" s="161" t="s">
        <v>41</v>
      </c>
      <c r="K230" s="161" t="s">
        <v>2076</v>
      </c>
      <c r="L230" s="161" t="s">
        <v>2077</v>
      </c>
      <c r="M230" s="161" t="s">
        <v>32</v>
      </c>
      <c r="N230" s="161">
        <v>2008</v>
      </c>
      <c r="O230" s="161" t="s">
        <v>2078</v>
      </c>
      <c r="P230" s="161" t="s">
        <v>1580</v>
      </c>
      <c r="Q230" s="161">
        <v>0.29670679999999999</v>
      </c>
      <c r="R230" s="161" t="s">
        <v>1667</v>
      </c>
      <c r="S230" s="180" t="s">
        <v>41</v>
      </c>
      <c r="T230" s="161"/>
      <c r="U230" s="161">
        <v>113</v>
      </c>
      <c r="V230" s="161" t="s">
        <v>2079</v>
      </c>
      <c r="W230" s="161" t="s">
        <v>36</v>
      </c>
      <c r="X230" s="161"/>
      <c r="Y230" s="161"/>
      <c r="Z230" s="161"/>
      <c r="AA230" s="161"/>
      <c r="AB230" s="161"/>
      <c r="AC230" s="150" t="s">
        <v>2304</v>
      </c>
      <c r="AD230" s="169">
        <v>5.2960347637153717E-2</v>
      </c>
      <c r="AE230" s="181" t="s">
        <v>2719</v>
      </c>
      <c r="AF230" s="150"/>
      <c r="AG230" s="150"/>
      <c r="AH230" s="150" t="s">
        <v>2793</v>
      </c>
      <c r="AI230" s="150">
        <v>2</v>
      </c>
      <c r="AJ230" s="182">
        <v>40865</v>
      </c>
      <c r="AK230" s="150"/>
      <c r="AL230" s="150" t="s">
        <v>2580</v>
      </c>
      <c r="AM230" s="150"/>
      <c r="AN230" s="150" t="s">
        <v>2581</v>
      </c>
      <c r="AO230" s="168">
        <f t="shared" si="14"/>
        <v>5.9845192829983702</v>
      </c>
    </row>
    <row r="231" spans="1:41" ht="102">
      <c r="A231" s="161" t="s">
        <v>1488</v>
      </c>
      <c r="B231" s="161" t="s">
        <v>1573</v>
      </c>
      <c r="C231" s="161" t="s">
        <v>1490</v>
      </c>
      <c r="D231" s="161" t="s">
        <v>1574</v>
      </c>
      <c r="E231" s="161" t="s">
        <v>1492</v>
      </c>
      <c r="F231" s="161" t="s">
        <v>2074</v>
      </c>
      <c r="G231" s="161">
        <v>7226611</v>
      </c>
      <c r="H231" s="161" t="s">
        <v>2075</v>
      </c>
      <c r="I231" s="161" t="s">
        <v>240</v>
      </c>
      <c r="J231" s="161" t="s">
        <v>41</v>
      </c>
      <c r="K231" s="161" t="s">
        <v>2076</v>
      </c>
      <c r="L231" s="161" t="s">
        <v>2077</v>
      </c>
      <c r="M231" s="161" t="s">
        <v>32</v>
      </c>
      <c r="N231" s="161">
        <v>2008</v>
      </c>
      <c r="O231" s="161" t="s">
        <v>2078</v>
      </c>
      <c r="P231" s="161" t="s">
        <v>1580</v>
      </c>
      <c r="Q231" s="161">
        <v>0.29670679999999999</v>
      </c>
      <c r="R231" s="161" t="s">
        <v>1667</v>
      </c>
      <c r="S231" s="180" t="s">
        <v>41</v>
      </c>
      <c r="T231" s="161"/>
      <c r="U231" s="161">
        <v>113</v>
      </c>
      <c r="V231" s="161" t="s">
        <v>2079</v>
      </c>
      <c r="W231" s="161" t="s">
        <v>36</v>
      </c>
      <c r="X231" s="161"/>
      <c r="Y231" s="161"/>
      <c r="Z231" s="161"/>
      <c r="AA231" s="161"/>
      <c r="AB231" s="161"/>
      <c r="AC231" s="150" t="s">
        <v>2304</v>
      </c>
      <c r="AD231" s="169">
        <v>2.5484338221980804E-2</v>
      </c>
      <c r="AE231" s="181" t="s">
        <v>2720</v>
      </c>
      <c r="AF231" s="150"/>
      <c r="AG231" s="150"/>
      <c r="AH231" s="150" t="s">
        <v>2793</v>
      </c>
      <c r="AI231" s="150">
        <v>2</v>
      </c>
      <c r="AJ231" s="182">
        <v>40865</v>
      </c>
      <c r="AK231" s="150"/>
      <c r="AL231" s="150" t="s">
        <v>2580</v>
      </c>
      <c r="AM231" s="150"/>
      <c r="AN231" s="150" t="s">
        <v>2581</v>
      </c>
      <c r="AO231" s="168">
        <f t="shared" si="14"/>
        <v>2.879730219083831</v>
      </c>
    </row>
    <row r="232" spans="1:41" ht="102">
      <c r="A232" s="161" t="s">
        <v>1488</v>
      </c>
      <c r="B232" s="161" t="s">
        <v>1573</v>
      </c>
      <c r="C232" s="161" t="s">
        <v>1490</v>
      </c>
      <c r="D232" s="161" t="s">
        <v>1574</v>
      </c>
      <c r="E232" s="161" t="s">
        <v>1492</v>
      </c>
      <c r="F232" s="161" t="s">
        <v>2074</v>
      </c>
      <c r="G232" s="161">
        <v>7226611</v>
      </c>
      <c r="H232" s="161" t="s">
        <v>2075</v>
      </c>
      <c r="I232" s="161" t="s">
        <v>240</v>
      </c>
      <c r="J232" s="161" t="s">
        <v>41</v>
      </c>
      <c r="K232" s="161" t="s">
        <v>2076</v>
      </c>
      <c r="L232" s="161" t="s">
        <v>2077</v>
      </c>
      <c r="M232" s="161" t="s">
        <v>32</v>
      </c>
      <c r="N232" s="161">
        <v>2008</v>
      </c>
      <c r="O232" s="161" t="s">
        <v>2078</v>
      </c>
      <c r="P232" s="161" t="s">
        <v>1580</v>
      </c>
      <c r="Q232" s="161">
        <v>0.29670679999999999</v>
      </c>
      <c r="R232" s="161" t="s">
        <v>1667</v>
      </c>
      <c r="S232" s="180" t="s">
        <v>41</v>
      </c>
      <c r="T232" s="161"/>
      <c r="U232" s="161">
        <v>113</v>
      </c>
      <c r="V232" s="161" t="s">
        <v>2079</v>
      </c>
      <c r="W232" s="161" t="s">
        <v>36</v>
      </c>
      <c r="X232" s="161"/>
      <c r="Y232" s="161"/>
      <c r="Z232" s="161"/>
      <c r="AA232" s="161"/>
      <c r="AB232" s="161"/>
      <c r="AC232" s="150" t="s">
        <v>2304</v>
      </c>
      <c r="AD232" s="169">
        <v>3.4627919608908202E-2</v>
      </c>
      <c r="AE232" s="181" t="s">
        <v>2721</v>
      </c>
      <c r="AF232" s="150"/>
      <c r="AG232" s="150"/>
      <c r="AH232" s="150" t="s">
        <v>2793</v>
      </c>
      <c r="AI232" s="150">
        <v>2</v>
      </c>
      <c r="AJ232" s="182">
        <v>40865</v>
      </c>
      <c r="AK232" s="150"/>
      <c r="AL232" s="150" t="s">
        <v>2580</v>
      </c>
      <c r="AM232" s="150"/>
      <c r="AN232" s="150" t="s">
        <v>2581</v>
      </c>
      <c r="AO232" s="168">
        <f t="shared" si="14"/>
        <v>3.9129549158066266</v>
      </c>
    </row>
    <row r="233" spans="1:41" ht="102">
      <c r="A233" s="161" t="s">
        <v>1488</v>
      </c>
      <c r="B233" s="161" t="s">
        <v>1573</v>
      </c>
      <c r="C233" s="161" t="s">
        <v>1490</v>
      </c>
      <c r="D233" s="161" t="s">
        <v>1574</v>
      </c>
      <c r="E233" s="161" t="s">
        <v>1492</v>
      </c>
      <c r="F233" s="161" t="s">
        <v>2074</v>
      </c>
      <c r="G233" s="161">
        <v>7226611</v>
      </c>
      <c r="H233" s="161" t="s">
        <v>2075</v>
      </c>
      <c r="I233" s="161" t="s">
        <v>240</v>
      </c>
      <c r="J233" s="161" t="s">
        <v>41</v>
      </c>
      <c r="K233" s="161" t="s">
        <v>2076</v>
      </c>
      <c r="L233" s="161" t="s">
        <v>2077</v>
      </c>
      <c r="M233" s="161" t="s">
        <v>32</v>
      </c>
      <c r="N233" s="161">
        <v>2008</v>
      </c>
      <c r="O233" s="161" t="s">
        <v>2078</v>
      </c>
      <c r="P233" s="161" t="s">
        <v>1580</v>
      </c>
      <c r="Q233" s="161">
        <v>0.29670679999999999</v>
      </c>
      <c r="R233" s="161" t="s">
        <v>1667</v>
      </c>
      <c r="S233" s="180" t="s">
        <v>41</v>
      </c>
      <c r="T233" s="161"/>
      <c r="U233" s="161">
        <v>113</v>
      </c>
      <c r="V233" s="161" t="s">
        <v>2079</v>
      </c>
      <c r="W233" s="161" t="s">
        <v>36</v>
      </c>
      <c r="X233" s="161"/>
      <c r="Y233" s="161"/>
      <c r="Z233" s="161"/>
      <c r="AA233" s="161"/>
      <c r="AB233" s="161"/>
      <c r="AC233" s="150" t="s">
        <v>2304</v>
      </c>
      <c r="AD233" s="169">
        <v>1.8830345826543544E-2</v>
      </c>
      <c r="AE233" s="181" t="s">
        <v>2722</v>
      </c>
      <c r="AF233" s="150"/>
      <c r="AG233" s="150"/>
      <c r="AH233" s="150" t="s">
        <v>2793</v>
      </c>
      <c r="AI233" s="150">
        <v>2</v>
      </c>
      <c r="AJ233" s="182">
        <v>40865</v>
      </c>
      <c r="AK233" s="150"/>
      <c r="AL233" s="150" t="s">
        <v>2580</v>
      </c>
      <c r="AM233" s="150"/>
      <c r="AN233" s="150" t="s">
        <v>2581</v>
      </c>
      <c r="AO233" s="168">
        <f t="shared" si="14"/>
        <v>2.1278290783994205</v>
      </c>
    </row>
    <row r="234" spans="1:41" ht="76.5">
      <c r="A234" s="161" t="s">
        <v>884</v>
      </c>
      <c r="B234" s="161" t="s">
        <v>2080</v>
      </c>
      <c r="C234" s="161" t="s">
        <v>234</v>
      </c>
      <c r="D234" s="161" t="s">
        <v>2081</v>
      </c>
      <c r="E234" s="161" t="s">
        <v>236</v>
      </c>
      <c r="F234" s="161" t="s">
        <v>2082</v>
      </c>
      <c r="G234" s="161" t="s">
        <v>2083</v>
      </c>
      <c r="H234" s="161" t="s">
        <v>2084</v>
      </c>
      <c r="I234" s="161" t="s">
        <v>240</v>
      </c>
      <c r="J234" s="161" t="s">
        <v>1690</v>
      </c>
      <c r="K234" s="161" t="s">
        <v>2085</v>
      </c>
      <c r="L234" s="161" t="s">
        <v>50</v>
      </c>
      <c r="M234" s="161" t="s">
        <v>32</v>
      </c>
      <c r="N234" s="161">
        <v>2008</v>
      </c>
      <c r="O234" s="161" t="s">
        <v>2086</v>
      </c>
      <c r="P234" s="161" t="s">
        <v>2087</v>
      </c>
      <c r="Q234" s="161">
        <v>21.605581999999998</v>
      </c>
      <c r="R234" s="161" t="s">
        <v>1918</v>
      </c>
      <c r="S234" s="180" t="s">
        <v>41</v>
      </c>
      <c r="T234" s="161"/>
      <c r="U234" s="161">
        <v>9.4700000000000006</v>
      </c>
      <c r="V234" s="161" t="s">
        <v>35</v>
      </c>
      <c r="W234" s="161" t="s">
        <v>36</v>
      </c>
      <c r="X234" s="161" t="s">
        <v>2397</v>
      </c>
      <c r="Y234" s="161" t="s">
        <v>2398</v>
      </c>
      <c r="Z234" s="161"/>
      <c r="AA234" s="161"/>
      <c r="AB234" s="161"/>
      <c r="AC234" s="150" t="s">
        <v>2390</v>
      </c>
      <c r="AD234" s="169">
        <v>0.32919999999999999</v>
      </c>
      <c r="AE234" s="181">
        <v>90677114</v>
      </c>
      <c r="AF234" s="150">
        <v>21</v>
      </c>
      <c r="AG234" s="150"/>
      <c r="AH234" s="150" t="s">
        <v>2399</v>
      </c>
      <c r="AI234" s="150">
        <v>2</v>
      </c>
      <c r="AJ234" s="182">
        <v>40853</v>
      </c>
      <c r="AK234" s="150"/>
      <c r="AL234" s="150" t="s">
        <v>2580</v>
      </c>
      <c r="AM234" s="150" t="s">
        <v>2520</v>
      </c>
      <c r="AN234" s="150"/>
      <c r="AO234" s="168">
        <f t="shared" ref="AO234:AO240" si="15">AD234*AF234</f>
        <v>6.9131999999999998</v>
      </c>
    </row>
    <row r="235" spans="1:41" ht="76.5">
      <c r="A235" s="161" t="s">
        <v>884</v>
      </c>
      <c r="B235" s="161" t="s">
        <v>2080</v>
      </c>
      <c r="C235" s="161" t="s">
        <v>234</v>
      </c>
      <c r="D235" s="161" t="s">
        <v>2081</v>
      </c>
      <c r="E235" s="161" t="s">
        <v>236</v>
      </c>
      <c r="F235" s="161" t="s">
        <v>2082</v>
      </c>
      <c r="G235" s="161" t="s">
        <v>2083</v>
      </c>
      <c r="H235" s="161" t="s">
        <v>2084</v>
      </c>
      <c r="I235" s="161" t="s">
        <v>240</v>
      </c>
      <c r="J235" s="161" t="s">
        <v>1690</v>
      </c>
      <c r="K235" s="161" t="s">
        <v>2085</v>
      </c>
      <c r="L235" s="161" t="s">
        <v>50</v>
      </c>
      <c r="M235" s="161" t="s">
        <v>32</v>
      </c>
      <c r="N235" s="161">
        <v>2008</v>
      </c>
      <c r="O235" s="161" t="s">
        <v>2086</v>
      </c>
      <c r="P235" s="161" t="s">
        <v>2087</v>
      </c>
      <c r="Q235" s="161">
        <v>21.605581999999998</v>
      </c>
      <c r="R235" s="161" t="s">
        <v>1918</v>
      </c>
      <c r="S235" s="180" t="s">
        <v>41</v>
      </c>
      <c r="T235" s="161"/>
      <c r="U235" s="161">
        <v>9.4700000000000006</v>
      </c>
      <c r="V235" s="161" t="s">
        <v>35</v>
      </c>
      <c r="W235" s="161" t="s">
        <v>36</v>
      </c>
      <c r="X235" s="161" t="s">
        <v>2397</v>
      </c>
      <c r="Y235" s="161" t="s">
        <v>2398</v>
      </c>
      <c r="Z235" s="161"/>
      <c r="AA235" s="161"/>
      <c r="AB235" s="161"/>
      <c r="AC235" s="150" t="s">
        <v>2390</v>
      </c>
      <c r="AD235" s="169">
        <v>0.38009999999999999</v>
      </c>
      <c r="AE235" s="181">
        <v>90677314</v>
      </c>
      <c r="AF235" s="150">
        <v>21</v>
      </c>
      <c r="AG235" s="150"/>
      <c r="AH235" s="150" t="s">
        <v>2399</v>
      </c>
      <c r="AI235" s="150">
        <v>2</v>
      </c>
      <c r="AJ235" s="182">
        <v>40853</v>
      </c>
      <c r="AK235" s="150"/>
      <c r="AL235" s="150" t="s">
        <v>2580</v>
      </c>
      <c r="AM235" s="150" t="s">
        <v>2520</v>
      </c>
      <c r="AN235" s="150"/>
      <c r="AO235" s="168">
        <f t="shared" si="15"/>
        <v>7.9821</v>
      </c>
    </row>
    <row r="236" spans="1:41" ht="76.5">
      <c r="A236" s="161" t="s">
        <v>884</v>
      </c>
      <c r="B236" s="161" t="s">
        <v>2080</v>
      </c>
      <c r="C236" s="161" t="s">
        <v>234</v>
      </c>
      <c r="D236" s="161" t="s">
        <v>2081</v>
      </c>
      <c r="E236" s="161" t="s">
        <v>236</v>
      </c>
      <c r="F236" s="161" t="s">
        <v>2082</v>
      </c>
      <c r="G236" s="161" t="s">
        <v>2083</v>
      </c>
      <c r="H236" s="161" t="s">
        <v>2084</v>
      </c>
      <c r="I236" s="161" t="s">
        <v>240</v>
      </c>
      <c r="J236" s="161" t="s">
        <v>1690</v>
      </c>
      <c r="K236" s="161" t="s">
        <v>2085</v>
      </c>
      <c r="L236" s="161" t="s">
        <v>50</v>
      </c>
      <c r="M236" s="161" t="s">
        <v>32</v>
      </c>
      <c r="N236" s="161">
        <v>2008</v>
      </c>
      <c r="O236" s="161" t="s">
        <v>2086</v>
      </c>
      <c r="P236" s="161" t="s">
        <v>2087</v>
      </c>
      <c r="Q236" s="161">
        <v>21.605581999999998</v>
      </c>
      <c r="R236" s="161" t="s">
        <v>1918</v>
      </c>
      <c r="S236" s="180" t="s">
        <v>41</v>
      </c>
      <c r="T236" s="161"/>
      <c r="U236" s="161">
        <v>9.4700000000000006</v>
      </c>
      <c r="V236" s="161" t="s">
        <v>35</v>
      </c>
      <c r="W236" s="161" t="s">
        <v>36</v>
      </c>
      <c r="X236" s="161" t="s">
        <v>2397</v>
      </c>
      <c r="Y236" s="161" t="s">
        <v>2398</v>
      </c>
      <c r="Z236" s="161"/>
      <c r="AA236" s="161"/>
      <c r="AB236" s="161"/>
      <c r="AC236" s="150" t="s">
        <v>2390</v>
      </c>
      <c r="AD236" s="169">
        <v>0.29070000000000001</v>
      </c>
      <c r="AE236" s="181">
        <v>90677514</v>
      </c>
      <c r="AF236" s="150">
        <v>21</v>
      </c>
      <c r="AG236" s="150"/>
      <c r="AH236" s="150" t="s">
        <v>2399</v>
      </c>
      <c r="AI236" s="150">
        <v>2</v>
      </c>
      <c r="AJ236" s="182">
        <v>40853</v>
      </c>
      <c r="AK236" s="150"/>
      <c r="AL236" s="150" t="s">
        <v>2580</v>
      </c>
      <c r="AM236" s="150" t="s">
        <v>2520</v>
      </c>
      <c r="AN236" s="150"/>
      <c r="AO236" s="168">
        <f t="shared" si="15"/>
        <v>6.1047000000000002</v>
      </c>
    </row>
    <row r="237" spans="1:41" ht="89.25">
      <c r="A237" s="161" t="s">
        <v>884</v>
      </c>
      <c r="B237" s="161" t="s">
        <v>2088</v>
      </c>
      <c r="C237" s="161" t="s">
        <v>234</v>
      </c>
      <c r="D237" s="161" t="s">
        <v>2089</v>
      </c>
      <c r="E237" s="161" t="s">
        <v>236</v>
      </c>
      <c r="F237" s="161" t="s">
        <v>215</v>
      </c>
      <c r="G237" s="161">
        <v>7364611</v>
      </c>
      <c r="H237" s="161" t="s">
        <v>2090</v>
      </c>
      <c r="I237" s="161" t="s">
        <v>240</v>
      </c>
      <c r="J237" s="161" t="s">
        <v>41</v>
      </c>
      <c r="K237" s="161" t="s">
        <v>2091</v>
      </c>
      <c r="L237" s="161" t="s">
        <v>50</v>
      </c>
      <c r="M237" s="161" t="s">
        <v>32</v>
      </c>
      <c r="N237" s="161">
        <v>2008</v>
      </c>
      <c r="O237" s="161" t="s">
        <v>2092</v>
      </c>
      <c r="P237" s="161" t="s">
        <v>2093</v>
      </c>
      <c r="Q237" s="161">
        <v>30.260347599999996</v>
      </c>
      <c r="R237" s="161" t="s">
        <v>1667</v>
      </c>
      <c r="S237" s="180" t="s">
        <v>41</v>
      </c>
      <c r="T237" s="161"/>
      <c r="U237" s="161">
        <v>18</v>
      </c>
      <c r="V237" s="161" t="s">
        <v>35</v>
      </c>
      <c r="W237" s="161" t="s">
        <v>36</v>
      </c>
      <c r="X237" s="161" t="s">
        <v>2397</v>
      </c>
      <c r="Y237" s="161" t="s">
        <v>2400</v>
      </c>
      <c r="Z237" s="161"/>
      <c r="AA237" s="161"/>
      <c r="AB237" s="161"/>
      <c r="AC237" s="150" t="s">
        <v>2390</v>
      </c>
      <c r="AD237" s="169">
        <v>0.21929999999999999</v>
      </c>
      <c r="AE237" s="181">
        <v>90614014</v>
      </c>
      <c r="AF237" s="150">
        <v>20</v>
      </c>
      <c r="AG237" s="150"/>
      <c r="AH237" s="150" t="s">
        <v>2401</v>
      </c>
      <c r="AI237" s="150">
        <v>2</v>
      </c>
      <c r="AJ237" s="182">
        <v>40853</v>
      </c>
      <c r="AK237" s="150"/>
      <c r="AL237" s="150" t="s">
        <v>2580</v>
      </c>
      <c r="AM237" s="150" t="s">
        <v>2520</v>
      </c>
      <c r="AN237" s="150"/>
      <c r="AO237" s="168">
        <f t="shared" si="15"/>
        <v>4.3860000000000001</v>
      </c>
    </row>
    <row r="238" spans="1:41" ht="89.25">
      <c r="A238" s="161" t="s">
        <v>884</v>
      </c>
      <c r="B238" s="161" t="s">
        <v>2088</v>
      </c>
      <c r="C238" s="161" t="s">
        <v>234</v>
      </c>
      <c r="D238" s="161" t="s">
        <v>2089</v>
      </c>
      <c r="E238" s="161" t="s">
        <v>236</v>
      </c>
      <c r="F238" s="161" t="s">
        <v>215</v>
      </c>
      <c r="G238" s="161">
        <v>7364611</v>
      </c>
      <c r="H238" s="161" t="s">
        <v>2090</v>
      </c>
      <c r="I238" s="161" t="s">
        <v>240</v>
      </c>
      <c r="J238" s="161" t="s">
        <v>41</v>
      </c>
      <c r="K238" s="161" t="s">
        <v>2091</v>
      </c>
      <c r="L238" s="161" t="s">
        <v>50</v>
      </c>
      <c r="M238" s="161" t="s">
        <v>32</v>
      </c>
      <c r="N238" s="161">
        <v>2008</v>
      </c>
      <c r="O238" s="161" t="s">
        <v>2092</v>
      </c>
      <c r="P238" s="161" t="s">
        <v>2093</v>
      </c>
      <c r="Q238" s="161">
        <v>30.260347599999996</v>
      </c>
      <c r="R238" s="161" t="s">
        <v>1667</v>
      </c>
      <c r="S238" s="180" t="s">
        <v>41</v>
      </c>
      <c r="T238" s="161"/>
      <c r="U238" s="161">
        <v>18</v>
      </c>
      <c r="V238" s="161" t="s">
        <v>35</v>
      </c>
      <c r="W238" s="161" t="s">
        <v>36</v>
      </c>
      <c r="X238" s="161" t="s">
        <v>2397</v>
      </c>
      <c r="Y238" s="161" t="s">
        <v>2400</v>
      </c>
      <c r="Z238" s="161"/>
      <c r="AA238" s="161"/>
      <c r="AB238" s="161"/>
      <c r="AC238" s="150" t="s">
        <v>2390</v>
      </c>
      <c r="AD238" s="169">
        <v>0.74409999999999998</v>
      </c>
      <c r="AE238" s="181">
        <v>90614114</v>
      </c>
      <c r="AF238" s="150">
        <v>20</v>
      </c>
      <c r="AG238" s="150"/>
      <c r="AH238" s="150" t="s">
        <v>2401</v>
      </c>
      <c r="AI238" s="150">
        <v>2</v>
      </c>
      <c r="AJ238" s="182">
        <v>40853</v>
      </c>
      <c r="AK238" s="150"/>
      <c r="AL238" s="150" t="s">
        <v>2580</v>
      </c>
      <c r="AM238" s="150" t="s">
        <v>2520</v>
      </c>
      <c r="AN238" s="150"/>
      <c r="AO238" s="168">
        <f t="shared" si="15"/>
        <v>14.882</v>
      </c>
    </row>
    <row r="239" spans="1:41" ht="89.25">
      <c r="A239" s="161" t="s">
        <v>884</v>
      </c>
      <c r="B239" s="161" t="s">
        <v>2088</v>
      </c>
      <c r="C239" s="161" t="s">
        <v>234</v>
      </c>
      <c r="D239" s="161" t="s">
        <v>2089</v>
      </c>
      <c r="E239" s="161" t="s">
        <v>236</v>
      </c>
      <c r="F239" s="161" t="s">
        <v>215</v>
      </c>
      <c r="G239" s="161">
        <v>7364611</v>
      </c>
      <c r="H239" s="161" t="s">
        <v>2090</v>
      </c>
      <c r="I239" s="161" t="s">
        <v>240</v>
      </c>
      <c r="J239" s="161" t="s">
        <v>41</v>
      </c>
      <c r="K239" s="161" t="s">
        <v>2091</v>
      </c>
      <c r="L239" s="161" t="s">
        <v>50</v>
      </c>
      <c r="M239" s="161" t="s">
        <v>32</v>
      </c>
      <c r="N239" s="161">
        <v>2008</v>
      </c>
      <c r="O239" s="161" t="s">
        <v>2092</v>
      </c>
      <c r="P239" s="161" t="s">
        <v>2093</v>
      </c>
      <c r="Q239" s="161">
        <v>30.260347599999996</v>
      </c>
      <c r="R239" s="161" t="s">
        <v>1667</v>
      </c>
      <c r="S239" s="180" t="s">
        <v>41</v>
      </c>
      <c r="T239" s="161"/>
      <c r="U239" s="161">
        <v>18</v>
      </c>
      <c r="V239" s="161" t="s">
        <v>35</v>
      </c>
      <c r="W239" s="161" t="s">
        <v>36</v>
      </c>
      <c r="X239" s="161" t="s">
        <v>2397</v>
      </c>
      <c r="Y239" s="161" t="s">
        <v>2400</v>
      </c>
      <c r="Z239" s="161"/>
      <c r="AA239" s="161"/>
      <c r="AB239" s="161"/>
      <c r="AC239" s="150" t="s">
        <v>2390</v>
      </c>
      <c r="AD239" s="169">
        <v>1.8499999999999999E-2</v>
      </c>
      <c r="AE239" s="181">
        <v>90614314</v>
      </c>
      <c r="AF239" s="150">
        <v>20</v>
      </c>
      <c r="AG239" s="150"/>
      <c r="AH239" s="150" t="s">
        <v>2401</v>
      </c>
      <c r="AI239" s="150">
        <v>2</v>
      </c>
      <c r="AJ239" s="182">
        <v>40853</v>
      </c>
      <c r="AK239" s="150"/>
      <c r="AL239" s="150" t="s">
        <v>2580</v>
      </c>
      <c r="AM239" s="150" t="s">
        <v>2520</v>
      </c>
      <c r="AN239" s="150"/>
      <c r="AO239" s="168">
        <f t="shared" si="15"/>
        <v>0.37</v>
      </c>
    </row>
    <row r="240" spans="1:41" ht="89.25">
      <c r="A240" s="161" t="s">
        <v>884</v>
      </c>
      <c r="B240" s="161" t="s">
        <v>2088</v>
      </c>
      <c r="C240" s="161" t="s">
        <v>234</v>
      </c>
      <c r="D240" s="161" t="s">
        <v>2089</v>
      </c>
      <c r="E240" s="161" t="s">
        <v>236</v>
      </c>
      <c r="F240" s="161" t="s">
        <v>215</v>
      </c>
      <c r="G240" s="161">
        <v>7364611</v>
      </c>
      <c r="H240" s="161" t="s">
        <v>2090</v>
      </c>
      <c r="I240" s="161" t="s">
        <v>240</v>
      </c>
      <c r="J240" s="161" t="s">
        <v>41</v>
      </c>
      <c r="K240" s="161" t="s">
        <v>2091</v>
      </c>
      <c r="L240" s="161" t="s">
        <v>50</v>
      </c>
      <c r="M240" s="161" t="s">
        <v>32</v>
      </c>
      <c r="N240" s="161">
        <v>2008</v>
      </c>
      <c r="O240" s="161" t="s">
        <v>2092</v>
      </c>
      <c r="P240" s="161" t="s">
        <v>2093</v>
      </c>
      <c r="Q240" s="161">
        <v>30.260347599999996</v>
      </c>
      <c r="R240" s="161" t="s">
        <v>1667</v>
      </c>
      <c r="S240" s="180" t="s">
        <v>41</v>
      </c>
      <c r="T240" s="161"/>
      <c r="U240" s="161">
        <v>18</v>
      </c>
      <c r="V240" s="161" t="s">
        <v>35</v>
      </c>
      <c r="W240" s="161" t="s">
        <v>36</v>
      </c>
      <c r="X240" s="161" t="s">
        <v>2397</v>
      </c>
      <c r="Y240" s="161" t="s">
        <v>2400</v>
      </c>
      <c r="Z240" s="161"/>
      <c r="AA240" s="161"/>
      <c r="AB240" s="161"/>
      <c r="AC240" s="150" t="s">
        <v>2390</v>
      </c>
      <c r="AD240" s="169">
        <v>1.8100000000000002E-2</v>
      </c>
      <c r="AE240" s="181">
        <v>90614614</v>
      </c>
      <c r="AF240" s="150">
        <v>20</v>
      </c>
      <c r="AG240" s="150"/>
      <c r="AH240" s="150" t="s">
        <v>2401</v>
      </c>
      <c r="AI240" s="150">
        <v>2</v>
      </c>
      <c r="AJ240" s="182">
        <v>40853</v>
      </c>
      <c r="AK240" s="150"/>
      <c r="AL240" s="150" t="s">
        <v>2580</v>
      </c>
      <c r="AM240" s="150" t="s">
        <v>2520</v>
      </c>
      <c r="AN240" s="150"/>
      <c r="AO240" s="168">
        <f t="shared" si="15"/>
        <v>0.36200000000000004</v>
      </c>
    </row>
    <row r="241" spans="1:41" ht="153">
      <c r="A241" s="161" t="s">
        <v>885</v>
      </c>
      <c r="B241" s="161" t="s">
        <v>1810</v>
      </c>
      <c r="C241" s="161" t="s">
        <v>245</v>
      </c>
      <c r="D241" s="161" t="s">
        <v>1811</v>
      </c>
      <c r="E241" s="161" t="s">
        <v>247</v>
      </c>
      <c r="F241" s="161" t="s">
        <v>2094</v>
      </c>
      <c r="G241" s="161">
        <v>7428011</v>
      </c>
      <c r="H241" s="161" t="s">
        <v>2095</v>
      </c>
      <c r="I241" s="161" t="s">
        <v>240</v>
      </c>
      <c r="J241" s="161" t="s">
        <v>41</v>
      </c>
      <c r="K241" s="161" t="s">
        <v>2096</v>
      </c>
      <c r="L241" s="161" t="s">
        <v>2097</v>
      </c>
      <c r="M241" s="161" t="s">
        <v>32</v>
      </c>
      <c r="N241" s="161">
        <v>2008</v>
      </c>
      <c r="O241" s="161" t="s">
        <v>2098</v>
      </c>
      <c r="P241" s="161" t="s">
        <v>2099</v>
      </c>
      <c r="Q241" s="161">
        <v>59.462158000000002</v>
      </c>
      <c r="R241" s="161" t="s">
        <v>1667</v>
      </c>
      <c r="S241" s="180" t="s">
        <v>41</v>
      </c>
      <c r="T241" s="161">
        <v>7.5961999999999999E-9</v>
      </c>
      <c r="U241" s="161">
        <v>3</v>
      </c>
      <c r="V241" s="161" t="s">
        <v>2100</v>
      </c>
      <c r="W241" s="161" t="s">
        <v>36</v>
      </c>
      <c r="X241" s="161"/>
      <c r="Y241" s="161"/>
      <c r="Z241" s="161"/>
      <c r="AA241" s="161"/>
      <c r="AB241" s="161"/>
      <c r="AC241" s="150" t="s">
        <v>2304</v>
      </c>
      <c r="AD241" s="169">
        <v>1.3495276653171389E-2</v>
      </c>
      <c r="AE241" s="181">
        <v>157514</v>
      </c>
      <c r="AF241" s="150"/>
      <c r="AG241" s="150"/>
      <c r="AH241" s="150" t="s">
        <v>2794</v>
      </c>
      <c r="AI241" s="150">
        <v>2</v>
      </c>
      <c r="AJ241" s="182">
        <v>40872</v>
      </c>
      <c r="AK241" s="150"/>
      <c r="AL241" s="150" t="s">
        <v>2723</v>
      </c>
      <c r="AM241" s="150" t="s">
        <v>2581</v>
      </c>
      <c r="AN241" s="150"/>
      <c r="AO241" s="168">
        <f t="shared" ref="AO241:AO251" si="16">AD241*U241</f>
        <v>4.0485829959514164E-2</v>
      </c>
    </row>
    <row r="242" spans="1:41" ht="153">
      <c r="A242" s="161" t="s">
        <v>885</v>
      </c>
      <c r="B242" s="161" t="s">
        <v>1810</v>
      </c>
      <c r="C242" s="161" t="s">
        <v>245</v>
      </c>
      <c r="D242" s="161" t="s">
        <v>1811</v>
      </c>
      <c r="E242" s="161" t="s">
        <v>247</v>
      </c>
      <c r="F242" s="161" t="s">
        <v>2094</v>
      </c>
      <c r="G242" s="161">
        <v>7428011</v>
      </c>
      <c r="H242" s="161" t="s">
        <v>2095</v>
      </c>
      <c r="I242" s="161" t="s">
        <v>240</v>
      </c>
      <c r="J242" s="161" t="s">
        <v>41</v>
      </c>
      <c r="K242" s="161" t="s">
        <v>2096</v>
      </c>
      <c r="L242" s="161" t="s">
        <v>2097</v>
      </c>
      <c r="M242" s="161" t="s">
        <v>32</v>
      </c>
      <c r="N242" s="161">
        <v>2008</v>
      </c>
      <c r="O242" s="161" t="s">
        <v>2098</v>
      </c>
      <c r="P242" s="161" t="s">
        <v>2099</v>
      </c>
      <c r="Q242" s="161">
        <v>59.462158000000002</v>
      </c>
      <c r="R242" s="161" t="s">
        <v>1667</v>
      </c>
      <c r="S242" s="180" t="s">
        <v>41</v>
      </c>
      <c r="T242" s="161">
        <v>7.5961999999999999E-9</v>
      </c>
      <c r="U242" s="161">
        <v>3</v>
      </c>
      <c r="V242" s="161" t="s">
        <v>2100</v>
      </c>
      <c r="W242" s="161" t="s">
        <v>36</v>
      </c>
      <c r="X242" s="161"/>
      <c r="Y242" s="161"/>
      <c r="Z242" s="161"/>
      <c r="AA242" s="161"/>
      <c r="AB242" s="161"/>
      <c r="AC242" s="150" t="s">
        <v>2304</v>
      </c>
      <c r="AD242" s="169">
        <v>0.58940620782726039</v>
      </c>
      <c r="AE242" s="181">
        <v>878314</v>
      </c>
      <c r="AF242" s="150"/>
      <c r="AG242" s="150"/>
      <c r="AH242" s="150" t="s">
        <v>2795</v>
      </c>
      <c r="AI242" s="150">
        <v>2</v>
      </c>
      <c r="AJ242" s="182">
        <v>40872</v>
      </c>
      <c r="AK242" s="150"/>
      <c r="AL242" s="150" t="s">
        <v>2723</v>
      </c>
      <c r="AM242" s="150" t="s">
        <v>2581</v>
      </c>
      <c r="AN242" s="150"/>
      <c r="AO242" s="168">
        <f t="shared" si="16"/>
        <v>1.7682186234817812</v>
      </c>
    </row>
    <row r="243" spans="1:41" ht="153">
      <c r="A243" s="161" t="s">
        <v>885</v>
      </c>
      <c r="B243" s="161" t="s">
        <v>1810</v>
      </c>
      <c r="C243" s="161" t="s">
        <v>245</v>
      </c>
      <c r="D243" s="161" t="s">
        <v>1811</v>
      </c>
      <c r="E243" s="161" t="s">
        <v>247</v>
      </c>
      <c r="F243" s="161" t="s">
        <v>2094</v>
      </c>
      <c r="G243" s="161">
        <v>7428011</v>
      </c>
      <c r="H243" s="161" t="s">
        <v>2095</v>
      </c>
      <c r="I243" s="161" t="s">
        <v>240</v>
      </c>
      <c r="J243" s="161" t="s">
        <v>41</v>
      </c>
      <c r="K243" s="161" t="s">
        <v>2096</v>
      </c>
      <c r="L243" s="161" t="s">
        <v>2097</v>
      </c>
      <c r="M243" s="161" t="s">
        <v>32</v>
      </c>
      <c r="N243" s="161">
        <v>2008</v>
      </c>
      <c r="O243" s="161" t="s">
        <v>2098</v>
      </c>
      <c r="P243" s="161" t="s">
        <v>2099</v>
      </c>
      <c r="Q243" s="161">
        <v>59.462158000000002</v>
      </c>
      <c r="R243" s="161" t="s">
        <v>1667</v>
      </c>
      <c r="S243" s="180" t="s">
        <v>41</v>
      </c>
      <c r="T243" s="161">
        <v>7.5961999999999999E-9</v>
      </c>
      <c r="U243" s="161">
        <v>3</v>
      </c>
      <c r="V243" s="161" t="s">
        <v>2100</v>
      </c>
      <c r="W243" s="161" t="s">
        <v>36</v>
      </c>
      <c r="X243" s="161"/>
      <c r="Y243" s="161"/>
      <c r="Z243" s="161"/>
      <c r="AA243" s="161"/>
      <c r="AB243" s="161"/>
      <c r="AC243" s="150" t="s">
        <v>2304</v>
      </c>
      <c r="AD243" s="169">
        <v>0.3970985155195681</v>
      </c>
      <c r="AE243" s="181">
        <v>878414</v>
      </c>
      <c r="AF243" s="150"/>
      <c r="AG243" s="150"/>
      <c r="AH243" s="150" t="s">
        <v>2795</v>
      </c>
      <c r="AI243" s="150">
        <v>2</v>
      </c>
      <c r="AJ243" s="182">
        <v>40872</v>
      </c>
      <c r="AK243" s="150"/>
      <c r="AL243" s="150" t="s">
        <v>2723</v>
      </c>
      <c r="AM243" s="150" t="s">
        <v>2581</v>
      </c>
      <c r="AN243" s="150"/>
      <c r="AO243" s="168">
        <f t="shared" si="16"/>
        <v>1.1912955465587043</v>
      </c>
    </row>
    <row r="244" spans="1:41" ht="89.25">
      <c r="A244" s="161" t="s">
        <v>889</v>
      </c>
      <c r="B244" s="161" t="s">
        <v>2102</v>
      </c>
      <c r="C244" s="161" t="s">
        <v>301</v>
      </c>
      <c r="D244" s="161" t="s">
        <v>2103</v>
      </c>
      <c r="E244" s="161" t="s">
        <v>303</v>
      </c>
      <c r="F244" s="161" t="s">
        <v>2104</v>
      </c>
      <c r="G244" s="161">
        <v>8130911</v>
      </c>
      <c r="H244" s="161" t="s">
        <v>2105</v>
      </c>
      <c r="I244" s="161" t="s">
        <v>240</v>
      </c>
      <c r="J244" s="161" t="s">
        <v>41</v>
      </c>
      <c r="K244" s="161" t="s">
        <v>2106</v>
      </c>
      <c r="L244" s="161" t="s">
        <v>50</v>
      </c>
      <c r="M244" s="161" t="s">
        <v>32</v>
      </c>
      <c r="N244" s="161">
        <v>1997</v>
      </c>
      <c r="O244" s="161" t="s">
        <v>2107</v>
      </c>
      <c r="P244" s="161" t="s">
        <v>2108</v>
      </c>
      <c r="Q244" s="161">
        <v>18.083128000000002</v>
      </c>
      <c r="R244" s="161" t="s">
        <v>1667</v>
      </c>
      <c r="S244" s="180" t="s">
        <v>41</v>
      </c>
      <c r="T244" s="161"/>
      <c r="U244" s="161">
        <v>122.002</v>
      </c>
      <c r="V244" s="161" t="s">
        <v>2109</v>
      </c>
      <c r="W244" s="161" t="s">
        <v>36</v>
      </c>
      <c r="X244" s="161"/>
      <c r="Y244" s="161"/>
      <c r="Z244" s="161"/>
      <c r="AA244" s="161"/>
      <c r="AB244" s="161"/>
      <c r="AC244" s="150" t="s">
        <v>2304</v>
      </c>
      <c r="AD244" s="169">
        <v>1</v>
      </c>
      <c r="AE244" s="181">
        <v>100562614</v>
      </c>
      <c r="AF244" s="150"/>
      <c r="AG244" s="150"/>
      <c r="AH244" s="150" t="s">
        <v>2796</v>
      </c>
      <c r="AI244" s="150">
        <v>2</v>
      </c>
      <c r="AJ244" s="182">
        <v>40865</v>
      </c>
      <c r="AK244" s="150"/>
      <c r="AL244" s="150" t="s">
        <v>2580</v>
      </c>
      <c r="AM244" s="150" t="s">
        <v>2581</v>
      </c>
      <c r="AN244" s="150"/>
      <c r="AO244" s="168">
        <f t="shared" si="16"/>
        <v>122.002</v>
      </c>
    </row>
    <row r="245" spans="1:41" ht="76.5">
      <c r="A245" s="161" t="s">
        <v>884</v>
      </c>
      <c r="B245" s="161">
        <v>18165</v>
      </c>
      <c r="C245" s="161" t="s">
        <v>234</v>
      </c>
      <c r="D245" s="161" t="s">
        <v>2110</v>
      </c>
      <c r="E245" s="161" t="s">
        <v>236</v>
      </c>
      <c r="F245" s="161" t="s">
        <v>1974</v>
      </c>
      <c r="G245" s="161" t="s">
        <v>2111</v>
      </c>
      <c r="H245" s="161" t="s">
        <v>2112</v>
      </c>
      <c r="I245" s="161" t="s">
        <v>240</v>
      </c>
      <c r="J245" s="161" t="s">
        <v>1690</v>
      </c>
      <c r="K245" s="161" t="s">
        <v>2113</v>
      </c>
      <c r="L245" s="161" t="s">
        <v>50</v>
      </c>
      <c r="M245" s="161" t="s">
        <v>32</v>
      </c>
      <c r="N245" s="161">
        <v>2008</v>
      </c>
      <c r="O245" s="161" t="s">
        <v>2114</v>
      </c>
      <c r="P245" s="161" t="s">
        <v>2115</v>
      </c>
      <c r="Q245" s="161">
        <v>45.830994199999999</v>
      </c>
      <c r="R245" s="161" t="s">
        <v>2116</v>
      </c>
      <c r="S245" s="180" t="s">
        <v>41</v>
      </c>
      <c r="T245" s="161"/>
      <c r="U245" s="161">
        <v>5.0999999999999996</v>
      </c>
      <c r="V245" s="161" t="s">
        <v>35</v>
      </c>
      <c r="W245" s="161" t="s">
        <v>36</v>
      </c>
      <c r="X245" s="161" t="s">
        <v>2300</v>
      </c>
      <c r="Y245" s="161"/>
      <c r="Z245" s="161"/>
      <c r="AA245" s="161"/>
      <c r="AB245" s="161"/>
      <c r="AC245" s="150" t="s">
        <v>2304</v>
      </c>
      <c r="AD245" s="169">
        <v>1E-3</v>
      </c>
      <c r="AE245" s="181">
        <v>90633114</v>
      </c>
      <c r="AF245" s="150"/>
      <c r="AG245" s="150"/>
      <c r="AH245" s="150" t="s">
        <v>2748</v>
      </c>
      <c r="AI245" s="150">
        <v>2</v>
      </c>
      <c r="AJ245" s="182">
        <v>40853</v>
      </c>
      <c r="AK245" s="150"/>
      <c r="AL245" s="150" t="s">
        <v>2580</v>
      </c>
      <c r="AM245" s="150" t="s">
        <v>2520</v>
      </c>
      <c r="AN245" s="150"/>
      <c r="AO245" s="168">
        <f t="shared" si="16"/>
        <v>5.0999999999999995E-3</v>
      </c>
    </row>
    <row r="246" spans="1:41" ht="76.5">
      <c r="A246" s="161" t="s">
        <v>884</v>
      </c>
      <c r="B246" s="161">
        <v>18165</v>
      </c>
      <c r="C246" s="161" t="s">
        <v>234</v>
      </c>
      <c r="D246" s="161" t="s">
        <v>2110</v>
      </c>
      <c r="E246" s="161" t="s">
        <v>236</v>
      </c>
      <c r="F246" s="161" t="s">
        <v>1974</v>
      </c>
      <c r="G246" s="161" t="s">
        <v>2111</v>
      </c>
      <c r="H246" s="161" t="s">
        <v>2112</v>
      </c>
      <c r="I246" s="161" t="s">
        <v>240</v>
      </c>
      <c r="J246" s="161" t="s">
        <v>1690</v>
      </c>
      <c r="K246" s="161" t="s">
        <v>2113</v>
      </c>
      <c r="L246" s="161" t="s">
        <v>50</v>
      </c>
      <c r="M246" s="161" t="s">
        <v>32</v>
      </c>
      <c r="N246" s="161">
        <v>2008</v>
      </c>
      <c r="O246" s="161" t="s">
        <v>2114</v>
      </c>
      <c r="P246" s="161" t="s">
        <v>2115</v>
      </c>
      <c r="Q246" s="161">
        <v>45.830994199999999</v>
      </c>
      <c r="R246" s="161" t="s">
        <v>2116</v>
      </c>
      <c r="S246" s="180" t="s">
        <v>41</v>
      </c>
      <c r="T246" s="161"/>
      <c r="U246" s="161">
        <v>5.0999999999999996</v>
      </c>
      <c r="V246" s="161" t="s">
        <v>35</v>
      </c>
      <c r="W246" s="161" t="s">
        <v>36</v>
      </c>
      <c r="X246" s="161" t="s">
        <v>2300</v>
      </c>
      <c r="Y246" s="161"/>
      <c r="Z246" s="161"/>
      <c r="AA246" s="161"/>
      <c r="AB246" s="161"/>
      <c r="AC246" s="150" t="s">
        <v>2304</v>
      </c>
      <c r="AD246" s="169">
        <v>0.09</v>
      </c>
      <c r="AE246" s="181">
        <v>90633214</v>
      </c>
      <c r="AF246" s="150"/>
      <c r="AG246" s="150"/>
      <c r="AH246" s="150" t="s">
        <v>2749</v>
      </c>
      <c r="AI246" s="150">
        <v>2</v>
      </c>
      <c r="AJ246" s="182">
        <v>40853</v>
      </c>
      <c r="AK246" s="150"/>
      <c r="AL246" s="150" t="s">
        <v>2580</v>
      </c>
      <c r="AM246" s="150" t="s">
        <v>2520</v>
      </c>
      <c r="AN246" s="150"/>
      <c r="AO246" s="168">
        <f t="shared" si="16"/>
        <v>0.45899999999999996</v>
      </c>
    </row>
    <row r="247" spans="1:41" ht="76.5">
      <c r="A247" s="161" t="s">
        <v>884</v>
      </c>
      <c r="B247" s="161">
        <v>18165</v>
      </c>
      <c r="C247" s="161" t="s">
        <v>234</v>
      </c>
      <c r="D247" s="161" t="s">
        <v>2110</v>
      </c>
      <c r="E247" s="161" t="s">
        <v>236</v>
      </c>
      <c r="F247" s="161" t="s">
        <v>1974</v>
      </c>
      <c r="G247" s="161" t="s">
        <v>2111</v>
      </c>
      <c r="H247" s="161" t="s">
        <v>2112</v>
      </c>
      <c r="I247" s="161" t="s">
        <v>240</v>
      </c>
      <c r="J247" s="161" t="s">
        <v>1690</v>
      </c>
      <c r="K247" s="161" t="s">
        <v>2113</v>
      </c>
      <c r="L247" s="161" t="s">
        <v>50</v>
      </c>
      <c r="M247" s="161" t="s">
        <v>32</v>
      </c>
      <c r="N247" s="161">
        <v>2008</v>
      </c>
      <c r="O247" s="161" t="s">
        <v>2114</v>
      </c>
      <c r="P247" s="161" t="s">
        <v>2115</v>
      </c>
      <c r="Q247" s="161">
        <v>45.830994199999999</v>
      </c>
      <c r="R247" s="161" t="s">
        <v>2116</v>
      </c>
      <c r="S247" s="180" t="s">
        <v>41</v>
      </c>
      <c r="T247" s="161"/>
      <c r="U247" s="161">
        <v>5.0999999999999996</v>
      </c>
      <c r="V247" s="161" t="s">
        <v>35</v>
      </c>
      <c r="W247" s="161" t="s">
        <v>36</v>
      </c>
      <c r="X247" s="161" t="s">
        <v>2300</v>
      </c>
      <c r="Y247" s="161"/>
      <c r="Z247" s="161"/>
      <c r="AA247" s="161"/>
      <c r="AB247" s="161"/>
      <c r="AC247" s="150" t="s">
        <v>2304</v>
      </c>
      <c r="AD247" s="169">
        <v>1.1999999999999999E-3</v>
      </c>
      <c r="AE247" s="181">
        <v>90633314</v>
      </c>
      <c r="AF247" s="150"/>
      <c r="AG247" s="150"/>
      <c r="AH247" s="150" t="s">
        <v>2749</v>
      </c>
      <c r="AI247" s="150">
        <v>2</v>
      </c>
      <c r="AJ247" s="182">
        <v>40853</v>
      </c>
      <c r="AK247" s="150"/>
      <c r="AL247" s="150" t="s">
        <v>2580</v>
      </c>
      <c r="AM247" s="150" t="s">
        <v>2520</v>
      </c>
      <c r="AN247" s="150"/>
      <c r="AO247" s="168">
        <f t="shared" si="16"/>
        <v>6.1199999999999987E-3</v>
      </c>
    </row>
    <row r="248" spans="1:41" ht="76.5">
      <c r="A248" s="161" t="s">
        <v>884</v>
      </c>
      <c r="B248" s="161">
        <v>18165</v>
      </c>
      <c r="C248" s="161" t="s">
        <v>234</v>
      </c>
      <c r="D248" s="161" t="s">
        <v>2110</v>
      </c>
      <c r="E248" s="161" t="s">
        <v>236</v>
      </c>
      <c r="F248" s="161" t="s">
        <v>1974</v>
      </c>
      <c r="G248" s="161" t="s">
        <v>2111</v>
      </c>
      <c r="H248" s="161" t="s">
        <v>2112</v>
      </c>
      <c r="I248" s="161" t="s">
        <v>240</v>
      </c>
      <c r="J248" s="161" t="s">
        <v>1690</v>
      </c>
      <c r="K248" s="161" t="s">
        <v>2113</v>
      </c>
      <c r="L248" s="161" t="s">
        <v>50</v>
      </c>
      <c r="M248" s="161" t="s">
        <v>32</v>
      </c>
      <c r="N248" s="161">
        <v>2008</v>
      </c>
      <c r="O248" s="161" t="s">
        <v>2114</v>
      </c>
      <c r="P248" s="161" t="s">
        <v>2115</v>
      </c>
      <c r="Q248" s="161">
        <v>45.830994199999999</v>
      </c>
      <c r="R248" s="161" t="s">
        <v>2116</v>
      </c>
      <c r="S248" s="180" t="s">
        <v>41</v>
      </c>
      <c r="T248" s="161"/>
      <c r="U248" s="161">
        <v>5.0999999999999996</v>
      </c>
      <c r="V248" s="161" t="s">
        <v>35</v>
      </c>
      <c r="W248" s="161" t="s">
        <v>36</v>
      </c>
      <c r="X248" s="161" t="s">
        <v>2300</v>
      </c>
      <c r="Y248" s="161"/>
      <c r="Z248" s="161"/>
      <c r="AA248" s="161"/>
      <c r="AB248" s="161"/>
      <c r="AC248" s="150" t="s">
        <v>2304</v>
      </c>
      <c r="AD248" s="169">
        <v>5.8200000000000002E-2</v>
      </c>
      <c r="AE248" s="181">
        <v>90634114</v>
      </c>
      <c r="AF248" s="150"/>
      <c r="AG248" s="150"/>
      <c r="AH248" s="150" t="s">
        <v>2749</v>
      </c>
      <c r="AI248" s="150">
        <v>2</v>
      </c>
      <c r="AJ248" s="182">
        <v>40853</v>
      </c>
      <c r="AK248" s="150"/>
      <c r="AL248" s="150" t="s">
        <v>2580</v>
      </c>
      <c r="AM248" s="150" t="s">
        <v>2520</v>
      </c>
      <c r="AN248" s="150"/>
      <c r="AO248" s="168">
        <f t="shared" si="16"/>
        <v>0.29681999999999997</v>
      </c>
    </row>
    <row r="249" spans="1:41" ht="76.5">
      <c r="A249" s="161" t="s">
        <v>884</v>
      </c>
      <c r="B249" s="161">
        <v>18165</v>
      </c>
      <c r="C249" s="161" t="s">
        <v>234</v>
      </c>
      <c r="D249" s="161" t="s">
        <v>2110</v>
      </c>
      <c r="E249" s="161" t="s">
        <v>236</v>
      </c>
      <c r="F249" s="161" t="s">
        <v>1974</v>
      </c>
      <c r="G249" s="161" t="s">
        <v>2111</v>
      </c>
      <c r="H249" s="161" t="s">
        <v>2112</v>
      </c>
      <c r="I249" s="161" t="s">
        <v>240</v>
      </c>
      <c r="J249" s="161" t="s">
        <v>1690</v>
      </c>
      <c r="K249" s="161" t="s">
        <v>2113</v>
      </c>
      <c r="L249" s="161" t="s">
        <v>50</v>
      </c>
      <c r="M249" s="161" t="s">
        <v>32</v>
      </c>
      <c r="N249" s="161">
        <v>2008</v>
      </c>
      <c r="O249" s="161" t="s">
        <v>2114</v>
      </c>
      <c r="P249" s="161" t="s">
        <v>2115</v>
      </c>
      <c r="Q249" s="161">
        <v>45.830994199999999</v>
      </c>
      <c r="R249" s="161" t="s">
        <v>2116</v>
      </c>
      <c r="S249" s="180" t="s">
        <v>41</v>
      </c>
      <c r="T249" s="161"/>
      <c r="U249" s="161">
        <v>5.0999999999999996</v>
      </c>
      <c r="V249" s="161" t="s">
        <v>35</v>
      </c>
      <c r="W249" s="161" t="s">
        <v>36</v>
      </c>
      <c r="X249" s="161" t="s">
        <v>2300</v>
      </c>
      <c r="Y249" s="161"/>
      <c r="Z249" s="161"/>
      <c r="AA249" s="161"/>
      <c r="AB249" s="161"/>
      <c r="AC249" s="150" t="s">
        <v>2304</v>
      </c>
      <c r="AD249" s="169">
        <v>0.22370000000000001</v>
      </c>
      <c r="AE249" s="181">
        <v>90634214</v>
      </c>
      <c r="AF249" s="150"/>
      <c r="AG249" s="150"/>
      <c r="AH249" s="150" t="s">
        <v>2749</v>
      </c>
      <c r="AI249" s="150">
        <v>2</v>
      </c>
      <c r="AJ249" s="182">
        <v>40853</v>
      </c>
      <c r="AK249" s="150"/>
      <c r="AL249" s="150" t="s">
        <v>2580</v>
      </c>
      <c r="AM249" s="150" t="s">
        <v>2520</v>
      </c>
      <c r="AN249" s="150"/>
      <c r="AO249" s="168">
        <f t="shared" si="16"/>
        <v>1.1408700000000001</v>
      </c>
    </row>
    <row r="250" spans="1:41" ht="76.5">
      <c r="A250" s="161" t="s">
        <v>884</v>
      </c>
      <c r="B250" s="161">
        <v>18165</v>
      </c>
      <c r="C250" s="161" t="s">
        <v>234</v>
      </c>
      <c r="D250" s="161" t="s">
        <v>2110</v>
      </c>
      <c r="E250" s="161" t="s">
        <v>236</v>
      </c>
      <c r="F250" s="161" t="s">
        <v>1974</v>
      </c>
      <c r="G250" s="161" t="s">
        <v>2111</v>
      </c>
      <c r="H250" s="161" t="s">
        <v>2112</v>
      </c>
      <c r="I250" s="161" t="s">
        <v>240</v>
      </c>
      <c r="J250" s="161" t="s">
        <v>1690</v>
      </c>
      <c r="K250" s="161" t="s">
        <v>2113</v>
      </c>
      <c r="L250" s="161" t="s">
        <v>50</v>
      </c>
      <c r="M250" s="161" t="s">
        <v>32</v>
      </c>
      <c r="N250" s="161">
        <v>2008</v>
      </c>
      <c r="O250" s="161" t="s">
        <v>2114</v>
      </c>
      <c r="P250" s="161" t="s">
        <v>2115</v>
      </c>
      <c r="Q250" s="161">
        <v>45.830994199999999</v>
      </c>
      <c r="R250" s="161" t="s">
        <v>2116</v>
      </c>
      <c r="S250" s="180" t="s">
        <v>41</v>
      </c>
      <c r="T250" s="161"/>
      <c r="U250" s="161">
        <v>5.0999999999999996</v>
      </c>
      <c r="V250" s="161" t="s">
        <v>35</v>
      </c>
      <c r="W250" s="161" t="s">
        <v>36</v>
      </c>
      <c r="X250" s="161" t="s">
        <v>2300</v>
      </c>
      <c r="Y250" s="161"/>
      <c r="Z250" s="161"/>
      <c r="AA250" s="161"/>
      <c r="AB250" s="161"/>
      <c r="AC250" s="150" t="s">
        <v>2304</v>
      </c>
      <c r="AD250" s="169">
        <v>1.0500000000000001E-2</v>
      </c>
      <c r="AE250" s="181">
        <v>90634314</v>
      </c>
      <c r="AF250" s="150"/>
      <c r="AG250" s="150"/>
      <c r="AH250" s="150" t="s">
        <v>2749</v>
      </c>
      <c r="AI250" s="150">
        <v>2</v>
      </c>
      <c r="AJ250" s="182">
        <v>40853</v>
      </c>
      <c r="AK250" s="150"/>
      <c r="AL250" s="150" t="s">
        <v>2580</v>
      </c>
      <c r="AM250" s="150" t="s">
        <v>2520</v>
      </c>
      <c r="AN250" s="150"/>
      <c r="AO250" s="168">
        <f t="shared" si="16"/>
        <v>5.355E-2</v>
      </c>
    </row>
    <row r="251" spans="1:41" ht="76.5">
      <c r="A251" s="161" t="s">
        <v>884</v>
      </c>
      <c r="B251" s="161">
        <v>18165</v>
      </c>
      <c r="C251" s="161" t="s">
        <v>234</v>
      </c>
      <c r="D251" s="161" t="s">
        <v>2110</v>
      </c>
      <c r="E251" s="161" t="s">
        <v>236</v>
      </c>
      <c r="F251" s="161" t="s">
        <v>1974</v>
      </c>
      <c r="G251" s="161" t="s">
        <v>2111</v>
      </c>
      <c r="H251" s="161" t="s">
        <v>2112</v>
      </c>
      <c r="I251" s="161" t="s">
        <v>240</v>
      </c>
      <c r="J251" s="161" t="s">
        <v>1690</v>
      </c>
      <c r="K251" s="161" t="s">
        <v>2113</v>
      </c>
      <c r="L251" s="161" t="s">
        <v>50</v>
      </c>
      <c r="M251" s="161" t="s">
        <v>32</v>
      </c>
      <c r="N251" s="161">
        <v>2008</v>
      </c>
      <c r="O251" s="161" t="s">
        <v>2114</v>
      </c>
      <c r="P251" s="161" t="s">
        <v>2115</v>
      </c>
      <c r="Q251" s="161">
        <v>45.830994199999999</v>
      </c>
      <c r="R251" s="161" t="s">
        <v>2116</v>
      </c>
      <c r="S251" s="180" t="s">
        <v>41</v>
      </c>
      <c r="T251" s="161"/>
      <c r="U251" s="161">
        <v>5.0999999999999996</v>
      </c>
      <c r="V251" s="161" t="s">
        <v>35</v>
      </c>
      <c r="W251" s="161" t="s">
        <v>36</v>
      </c>
      <c r="X251" s="161" t="s">
        <v>2300</v>
      </c>
      <c r="Y251" s="161"/>
      <c r="Z251" s="161"/>
      <c r="AA251" s="161"/>
      <c r="AB251" s="161"/>
      <c r="AC251" s="150" t="s">
        <v>2304</v>
      </c>
      <c r="AD251" s="169">
        <v>0.61529999999999996</v>
      </c>
      <c r="AE251" s="181">
        <v>90634514</v>
      </c>
      <c r="AF251" s="150"/>
      <c r="AG251" s="150"/>
      <c r="AH251" s="150" t="s">
        <v>2749</v>
      </c>
      <c r="AI251" s="150">
        <v>2</v>
      </c>
      <c r="AJ251" s="182">
        <v>40853</v>
      </c>
      <c r="AK251" s="150"/>
      <c r="AL251" s="150" t="s">
        <v>2580</v>
      </c>
      <c r="AM251" s="150" t="s">
        <v>2520</v>
      </c>
      <c r="AN251" s="150"/>
      <c r="AO251" s="168">
        <f t="shared" si="16"/>
        <v>3.1380299999999997</v>
      </c>
    </row>
    <row r="252" spans="1:41" ht="185.25" customHeight="1">
      <c r="A252" s="161" t="s">
        <v>902</v>
      </c>
      <c r="B252" s="161" t="s">
        <v>2117</v>
      </c>
      <c r="C252" s="161" t="s">
        <v>601</v>
      </c>
      <c r="D252" s="161" t="s">
        <v>2118</v>
      </c>
      <c r="E252" s="161" t="s">
        <v>603</v>
      </c>
      <c r="F252" s="161" t="s">
        <v>2483</v>
      </c>
      <c r="G252" s="202" t="s">
        <v>2751</v>
      </c>
      <c r="H252" s="161" t="s">
        <v>2119</v>
      </c>
      <c r="I252" s="202" t="s">
        <v>2752</v>
      </c>
      <c r="J252" s="161" t="s">
        <v>1690</v>
      </c>
      <c r="K252" s="161" t="s">
        <v>2753</v>
      </c>
      <c r="L252" s="161" t="s">
        <v>50</v>
      </c>
      <c r="M252" s="161" t="s">
        <v>32</v>
      </c>
      <c r="N252" s="161">
        <v>2008</v>
      </c>
      <c r="O252" s="161" t="s">
        <v>2754</v>
      </c>
      <c r="P252" s="161" t="s">
        <v>2118</v>
      </c>
      <c r="Q252" s="161">
        <v>1.7988439999999999</v>
      </c>
      <c r="R252" s="161" t="s">
        <v>1667</v>
      </c>
      <c r="S252" s="180" t="s">
        <v>41</v>
      </c>
      <c r="T252" s="161"/>
      <c r="U252" s="161">
        <v>20</v>
      </c>
      <c r="V252" s="161" t="s">
        <v>35</v>
      </c>
      <c r="W252" s="161" t="s">
        <v>36</v>
      </c>
      <c r="X252" s="161" t="s">
        <v>2484</v>
      </c>
      <c r="Y252" s="161" t="s">
        <v>2486</v>
      </c>
      <c r="Z252" s="161" t="s">
        <v>2485</v>
      </c>
      <c r="AA252" s="161"/>
      <c r="AB252" s="161"/>
      <c r="AC252" s="150" t="s">
        <v>2297</v>
      </c>
      <c r="AD252" s="169"/>
      <c r="AE252" s="181"/>
      <c r="AF252" s="150"/>
      <c r="AG252" s="150"/>
      <c r="AH252" s="150"/>
      <c r="AI252" s="150">
        <v>9</v>
      </c>
      <c r="AJ252" s="182">
        <v>40853</v>
      </c>
      <c r="AK252" s="150"/>
      <c r="AL252" s="150" t="s">
        <v>2580</v>
      </c>
      <c r="AM252" s="150" t="s">
        <v>2581</v>
      </c>
      <c r="AN252" s="150"/>
      <c r="AO252" s="168"/>
    </row>
    <row r="253" spans="1:41" ht="114.75">
      <c r="A253" s="161" t="s">
        <v>889</v>
      </c>
      <c r="B253" s="161" t="s">
        <v>2120</v>
      </c>
      <c r="C253" s="161" t="s">
        <v>301</v>
      </c>
      <c r="D253" s="161" t="s">
        <v>2121</v>
      </c>
      <c r="E253" s="161" t="s">
        <v>303</v>
      </c>
      <c r="F253" s="161" t="s">
        <v>2122</v>
      </c>
      <c r="G253" s="161">
        <v>13429211</v>
      </c>
      <c r="H253" s="161" t="s">
        <v>2101</v>
      </c>
      <c r="I253" s="161" t="s">
        <v>240</v>
      </c>
      <c r="J253" s="161" t="s">
        <v>41</v>
      </c>
      <c r="K253" s="161" t="s">
        <v>2123</v>
      </c>
      <c r="L253" s="161" t="s">
        <v>41</v>
      </c>
      <c r="M253" s="161" t="s">
        <v>32</v>
      </c>
      <c r="N253" s="161">
        <v>1994</v>
      </c>
      <c r="O253" s="161" t="s">
        <v>2124</v>
      </c>
      <c r="P253" s="161" t="s">
        <v>2125</v>
      </c>
      <c r="Q253" s="161">
        <v>18.212306000000002</v>
      </c>
      <c r="R253" s="161" t="s">
        <v>1667</v>
      </c>
      <c r="S253" s="180" t="s">
        <v>41</v>
      </c>
      <c r="T253" s="161"/>
      <c r="U253" s="161">
        <v>15.960000000000003</v>
      </c>
      <c r="V253" s="161" t="s">
        <v>35</v>
      </c>
      <c r="W253" s="161" t="s">
        <v>36</v>
      </c>
      <c r="X253" s="161"/>
      <c r="Y253" s="161"/>
      <c r="Z253" s="161"/>
      <c r="AA253" s="161"/>
      <c r="AB253" s="161"/>
      <c r="AC253" s="150" t="s">
        <v>2304</v>
      </c>
      <c r="AD253" s="169">
        <v>1</v>
      </c>
      <c r="AE253" s="181">
        <v>100539214</v>
      </c>
      <c r="AF253" s="150"/>
      <c r="AG253" s="150"/>
      <c r="AH253" s="150" t="s">
        <v>2797</v>
      </c>
      <c r="AI253" s="150">
        <v>2</v>
      </c>
      <c r="AJ253" s="182">
        <v>40865</v>
      </c>
      <c r="AK253" s="150"/>
      <c r="AL253" s="150" t="s">
        <v>2580</v>
      </c>
      <c r="AM253" s="150" t="s">
        <v>2581</v>
      </c>
      <c r="AN253" s="150"/>
      <c r="AO253" s="168">
        <f t="shared" ref="AO253:AO256" si="17">AD253*U253</f>
        <v>15.960000000000003</v>
      </c>
    </row>
    <row r="254" spans="1:41" s="187" customFormat="1" ht="114.75">
      <c r="A254" s="161" t="s">
        <v>2126</v>
      </c>
      <c r="B254" s="161" t="s">
        <v>2127</v>
      </c>
      <c r="C254" s="161" t="s">
        <v>452</v>
      </c>
      <c r="D254" s="161" t="s">
        <v>202</v>
      </c>
      <c r="E254" s="161" t="s">
        <v>2128</v>
      </c>
      <c r="F254" s="161" t="s">
        <v>2129</v>
      </c>
      <c r="G254" s="161">
        <v>1057611</v>
      </c>
      <c r="H254" s="161" t="s">
        <v>2130</v>
      </c>
      <c r="I254" s="161" t="s">
        <v>2131</v>
      </c>
      <c r="J254" s="161" t="s">
        <v>2132</v>
      </c>
      <c r="K254" s="161" t="s">
        <v>2133</v>
      </c>
      <c r="L254" s="161" t="s">
        <v>50</v>
      </c>
      <c r="M254" s="161" t="s">
        <v>32</v>
      </c>
      <c r="N254" s="161">
        <v>2008</v>
      </c>
      <c r="O254" s="161" t="s">
        <v>2134</v>
      </c>
      <c r="P254" s="161" t="s">
        <v>1085</v>
      </c>
      <c r="Q254" s="161">
        <v>3.35</v>
      </c>
      <c r="R254" s="161" t="s">
        <v>1497</v>
      </c>
      <c r="S254" s="180" t="s">
        <v>41</v>
      </c>
      <c r="T254" s="161"/>
      <c r="U254" s="161">
        <v>2.56</v>
      </c>
      <c r="V254" s="161" t="s">
        <v>35</v>
      </c>
      <c r="W254" s="161" t="s">
        <v>36</v>
      </c>
      <c r="X254" s="161" t="s">
        <v>2300</v>
      </c>
      <c r="Y254" s="161" t="s">
        <v>2515</v>
      </c>
      <c r="Z254" s="161"/>
      <c r="AA254" s="161"/>
      <c r="AB254" s="161"/>
      <c r="AC254" s="184" t="s">
        <v>2304</v>
      </c>
      <c r="AD254" s="185">
        <v>0.36792757840284512</v>
      </c>
      <c r="AE254" s="186">
        <v>86776414</v>
      </c>
      <c r="AF254" s="184"/>
      <c r="AG254" s="184"/>
      <c r="AH254" s="184" t="s">
        <v>2798</v>
      </c>
      <c r="AI254" s="184">
        <v>2</v>
      </c>
      <c r="AJ254" s="200">
        <v>40872</v>
      </c>
      <c r="AK254" s="184"/>
      <c r="AL254" s="184" t="s">
        <v>2580</v>
      </c>
      <c r="AM254" s="184" t="s">
        <v>2581</v>
      </c>
      <c r="AN254" s="184"/>
      <c r="AO254" s="168">
        <f t="shared" si="17"/>
        <v>0.9418946007112835</v>
      </c>
    </row>
    <row r="255" spans="1:41" s="187" customFormat="1" ht="114.75">
      <c r="A255" s="161" t="s">
        <v>2126</v>
      </c>
      <c r="B255" s="161" t="s">
        <v>2127</v>
      </c>
      <c r="C255" s="161" t="s">
        <v>452</v>
      </c>
      <c r="D255" s="161" t="s">
        <v>202</v>
      </c>
      <c r="E255" s="161" t="s">
        <v>2128</v>
      </c>
      <c r="F255" s="161" t="s">
        <v>2129</v>
      </c>
      <c r="G255" s="161">
        <v>1057611</v>
      </c>
      <c r="H255" s="161" t="s">
        <v>2130</v>
      </c>
      <c r="I255" s="161" t="s">
        <v>2131</v>
      </c>
      <c r="J255" s="161" t="s">
        <v>2132</v>
      </c>
      <c r="K255" s="161" t="s">
        <v>2133</v>
      </c>
      <c r="L255" s="161" t="s">
        <v>50</v>
      </c>
      <c r="M255" s="161" t="s">
        <v>32</v>
      </c>
      <c r="N255" s="161">
        <v>2008</v>
      </c>
      <c r="O255" s="161" t="s">
        <v>2134</v>
      </c>
      <c r="P255" s="161" t="s">
        <v>1085</v>
      </c>
      <c r="Q255" s="161">
        <v>3.35</v>
      </c>
      <c r="R255" s="161" t="s">
        <v>1497</v>
      </c>
      <c r="S255" s="180" t="s">
        <v>41</v>
      </c>
      <c r="T255" s="161"/>
      <c r="U255" s="161">
        <v>2.56</v>
      </c>
      <c r="V255" s="161" t="s">
        <v>35</v>
      </c>
      <c r="W255" s="161" t="s">
        <v>36</v>
      </c>
      <c r="X255" s="161" t="s">
        <v>2300</v>
      </c>
      <c r="Y255" s="161" t="s">
        <v>2515</v>
      </c>
      <c r="Z255" s="161"/>
      <c r="AA255" s="161"/>
      <c r="AB255" s="161"/>
      <c r="AC255" s="184" t="s">
        <v>2304</v>
      </c>
      <c r="AD255" s="185">
        <v>0.29097963142580019</v>
      </c>
      <c r="AE255" s="186">
        <v>86776514</v>
      </c>
      <c r="AF255" s="184"/>
      <c r="AG255" s="184"/>
      <c r="AH255" s="184" t="s">
        <v>2798</v>
      </c>
      <c r="AI255" s="184">
        <v>2</v>
      </c>
      <c r="AJ255" s="200">
        <v>40872</v>
      </c>
      <c r="AK255" s="184"/>
      <c r="AL255" s="184" t="s">
        <v>2580</v>
      </c>
      <c r="AM255" s="184" t="s">
        <v>2581</v>
      </c>
      <c r="AN255" s="184"/>
      <c r="AO255" s="168">
        <f t="shared" si="17"/>
        <v>0.74490785645004853</v>
      </c>
    </row>
    <row r="256" spans="1:41" s="187" customFormat="1" ht="114.75">
      <c r="A256" s="161" t="s">
        <v>2126</v>
      </c>
      <c r="B256" s="161" t="s">
        <v>2127</v>
      </c>
      <c r="C256" s="161" t="s">
        <v>452</v>
      </c>
      <c r="D256" s="161" t="s">
        <v>202</v>
      </c>
      <c r="E256" s="161" t="s">
        <v>2128</v>
      </c>
      <c r="F256" s="161" t="s">
        <v>2129</v>
      </c>
      <c r="G256" s="161">
        <v>1057611</v>
      </c>
      <c r="H256" s="161" t="s">
        <v>2130</v>
      </c>
      <c r="I256" s="161" t="s">
        <v>2131</v>
      </c>
      <c r="J256" s="161" t="s">
        <v>2132</v>
      </c>
      <c r="K256" s="161" t="s">
        <v>2133</v>
      </c>
      <c r="L256" s="161" t="s">
        <v>50</v>
      </c>
      <c r="M256" s="161" t="s">
        <v>32</v>
      </c>
      <c r="N256" s="161">
        <v>2008</v>
      </c>
      <c r="O256" s="161" t="s">
        <v>2134</v>
      </c>
      <c r="P256" s="161" t="s">
        <v>1085</v>
      </c>
      <c r="Q256" s="161">
        <v>3.35</v>
      </c>
      <c r="R256" s="161" t="s">
        <v>1497</v>
      </c>
      <c r="S256" s="180" t="s">
        <v>41</v>
      </c>
      <c r="T256" s="161"/>
      <c r="U256" s="161">
        <v>2.56</v>
      </c>
      <c r="V256" s="161" t="s">
        <v>35</v>
      </c>
      <c r="W256" s="161" t="s">
        <v>36</v>
      </c>
      <c r="X256" s="161" t="s">
        <v>2300</v>
      </c>
      <c r="Y256" s="161" t="s">
        <v>2515</v>
      </c>
      <c r="Z256" s="161"/>
      <c r="AA256" s="161"/>
      <c r="AB256" s="161"/>
      <c r="AC256" s="184" t="s">
        <v>2304</v>
      </c>
      <c r="AD256" s="185">
        <v>0.34109279017135463</v>
      </c>
      <c r="AE256" s="186">
        <v>86776614</v>
      </c>
      <c r="AF256" s="184"/>
      <c r="AG256" s="184"/>
      <c r="AH256" s="184" t="s">
        <v>2798</v>
      </c>
      <c r="AI256" s="184">
        <v>2</v>
      </c>
      <c r="AJ256" s="200">
        <v>40872</v>
      </c>
      <c r="AK256" s="184"/>
      <c r="AL256" s="184" t="s">
        <v>2580</v>
      </c>
      <c r="AM256" s="184" t="s">
        <v>2581</v>
      </c>
      <c r="AN256" s="184"/>
      <c r="AO256" s="168">
        <f t="shared" si="17"/>
        <v>0.87319754283866791</v>
      </c>
    </row>
    <row r="257" spans="1:41" ht="114.75">
      <c r="A257" s="161" t="s">
        <v>884</v>
      </c>
      <c r="B257" s="161" t="s">
        <v>1836</v>
      </c>
      <c r="C257" s="161" t="s">
        <v>234</v>
      </c>
      <c r="D257" s="161" t="s">
        <v>1156</v>
      </c>
      <c r="E257" s="161" t="s">
        <v>236</v>
      </c>
      <c r="F257" s="161" t="s">
        <v>2135</v>
      </c>
      <c r="G257" s="161" t="s">
        <v>2136</v>
      </c>
      <c r="H257" s="161" t="s">
        <v>2137</v>
      </c>
      <c r="I257" s="161" t="s">
        <v>2131</v>
      </c>
      <c r="J257" s="161" t="s">
        <v>2132</v>
      </c>
      <c r="K257" s="161" t="s">
        <v>2138</v>
      </c>
      <c r="L257" s="161" t="s">
        <v>50</v>
      </c>
      <c r="M257" s="161" t="s">
        <v>32</v>
      </c>
      <c r="N257" s="161">
        <v>2008</v>
      </c>
      <c r="O257" s="161" t="s">
        <v>2139</v>
      </c>
      <c r="P257" s="161" t="s">
        <v>2140</v>
      </c>
      <c r="Q257" s="161">
        <v>46.92</v>
      </c>
      <c r="R257" s="161" t="s">
        <v>1497</v>
      </c>
      <c r="S257" s="180" t="s">
        <v>41</v>
      </c>
      <c r="T257" s="161"/>
      <c r="U257" s="161">
        <v>50.3</v>
      </c>
      <c r="V257" s="161" t="s">
        <v>35</v>
      </c>
      <c r="W257" s="161" t="s">
        <v>36</v>
      </c>
      <c r="X257" s="161" t="s">
        <v>2300</v>
      </c>
      <c r="Y257" s="161" t="s">
        <v>2403</v>
      </c>
      <c r="Z257" s="161"/>
      <c r="AA257" s="161"/>
      <c r="AB257" s="161"/>
      <c r="AC257" s="150" t="s">
        <v>2360</v>
      </c>
      <c r="AD257" s="169"/>
      <c r="AE257" s="181"/>
      <c r="AF257" s="150"/>
      <c r="AG257" s="150" t="s">
        <v>2402</v>
      </c>
      <c r="AH257" s="150"/>
      <c r="AI257" s="150">
        <v>2</v>
      </c>
      <c r="AJ257" s="182">
        <v>40853</v>
      </c>
      <c r="AK257" s="150"/>
      <c r="AL257" s="150" t="s">
        <v>2580</v>
      </c>
      <c r="AM257" s="150" t="s">
        <v>2581</v>
      </c>
      <c r="AN257" s="150"/>
      <c r="AO257" s="168"/>
    </row>
    <row r="258" spans="1:41" ht="114.75">
      <c r="A258" s="161" t="s">
        <v>884</v>
      </c>
      <c r="B258" s="161" t="s">
        <v>1836</v>
      </c>
      <c r="C258" s="161" t="s">
        <v>234</v>
      </c>
      <c r="D258" s="161" t="s">
        <v>1156</v>
      </c>
      <c r="E258" s="161" t="s">
        <v>236</v>
      </c>
      <c r="F258" s="161" t="s">
        <v>2141</v>
      </c>
      <c r="G258" s="161" t="s">
        <v>2142</v>
      </c>
      <c r="H258" s="161" t="s">
        <v>2143</v>
      </c>
      <c r="I258" s="161" t="s">
        <v>2131</v>
      </c>
      <c r="J258" s="161" t="s">
        <v>2132</v>
      </c>
      <c r="K258" s="161" t="s">
        <v>2144</v>
      </c>
      <c r="L258" s="161" t="s">
        <v>50</v>
      </c>
      <c r="M258" s="161" t="s">
        <v>32</v>
      </c>
      <c r="N258" s="161">
        <v>2008</v>
      </c>
      <c r="O258" s="161" t="s">
        <v>2145</v>
      </c>
      <c r="P258" s="161" t="s">
        <v>2140</v>
      </c>
      <c r="Q258" s="161">
        <v>6.66</v>
      </c>
      <c r="R258" s="161" t="s">
        <v>1497</v>
      </c>
      <c r="S258" s="180" t="s">
        <v>41</v>
      </c>
      <c r="T258" s="161"/>
      <c r="U258" s="161">
        <v>8.8699999999999992</v>
      </c>
      <c r="V258" s="161" t="s">
        <v>35</v>
      </c>
      <c r="W258" s="161" t="s">
        <v>36</v>
      </c>
      <c r="X258" s="161" t="s">
        <v>2300</v>
      </c>
      <c r="Y258" s="161"/>
      <c r="Z258" s="161"/>
      <c r="AA258" s="161"/>
      <c r="AB258" s="161"/>
      <c r="AC258" s="150" t="s">
        <v>2304</v>
      </c>
      <c r="AD258" s="169">
        <v>0.22337217120542616</v>
      </c>
      <c r="AE258" s="181">
        <v>124184014</v>
      </c>
      <c r="AF258" s="150"/>
      <c r="AG258" s="150"/>
      <c r="AH258" s="150" t="s">
        <v>2433</v>
      </c>
      <c r="AI258" s="150">
        <v>2</v>
      </c>
      <c r="AJ258" s="182">
        <v>40853</v>
      </c>
      <c r="AK258" s="150"/>
      <c r="AL258" s="150" t="s">
        <v>2580</v>
      </c>
      <c r="AM258" s="150" t="s">
        <v>2520</v>
      </c>
      <c r="AN258" s="150"/>
      <c r="AO258" s="168">
        <f t="shared" ref="AO258:AO318" si="18">AD258*U258</f>
        <v>1.9813111585921299</v>
      </c>
    </row>
    <row r="259" spans="1:41" ht="114.75">
      <c r="A259" s="161" t="s">
        <v>884</v>
      </c>
      <c r="B259" s="161" t="s">
        <v>1836</v>
      </c>
      <c r="C259" s="161" t="s">
        <v>234</v>
      </c>
      <c r="D259" s="161" t="s">
        <v>1156</v>
      </c>
      <c r="E259" s="161" t="s">
        <v>236</v>
      </c>
      <c r="F259" s="161" t="s">
        <v>2141</v>
      </c>
      <c r="G259" s="161" t="s">
        <v>2142</v>
      </c>
      <c r="H259" s="161" t="s">
        <v>2143</v>
      </c>
      <c r="I259" s="161" t="s">
        <v>2131</v>
      </c>
      <c r="J259" s="161" t="s">
        <v>2132</v>
      </c>
      <c r="K259" s="161" t="s">
        <v>2144</v>
      </c>
      <c r="L259" s="161" t="s">
        <v>50</v>
      </c>
      <c r="M259" s="161" t="s">
        <v>32</v>
      </c>
      <c r="N259" s="161">
        <v>2008</v>
      </c>
      <c r="O259" s="161" t="s">
        <v>2145</v>
      </c>
      <c r="P259" s="161" t="s">
        <v>2140</v>
      </c>
      <c r="Q259" s="161">
        <v>6.66</v>
      </c>
      <c r="R259" s="161" t="s">
        <v>1497</v>
      </c>
      <c r="S259" s="180" t="s">
        <v>41</v>
      </c>
      <c r="T259" s="161"/>
      <c r="U259" s="161">
        <v>8.8699999999999992</v>
      </c>
      <c r="V259" s="161" t="s">
        <v>35</v>
      </c>
      <c r="W259" s="161" t="s">
        <v>36</v>
      </c>
      <c r="X259" s="161" t="s">
        <v>2300</v>
      </c>
      <c r="Y259" s="161"/>
      <c r="Z259" s="161"/>
      <c r="AA259" s="161"/>
      <c r="AB259" s="161"/>
      <c r="AC259" s="150" t="s">
        <v>2304</v>
      </c>
      <c r="AD259" s="169">
        <v>0.18585599167675093</v>
      </c>
      <c r="AE259" s="181">
        <v>124185414</v>
      </c>
      <c r="AF259" s="150"/>
      <c r="AG259" s="150"/>
      <c r="AH259" s="150" t="s">
        <v>2433</v>
      </c>
      <c r="AI259" s="150">
        <v>2</v>
      </c>
      <c r="AJ259" s="182">
        <v>40853</v>
      </c>
      <c r="AK259" s="150"/>
      <c r="AL259" s="150" t="s">
        <v>2580</v>
      </c>
      <c r="AM259" s="150" t="s">
        <v>2520</v>
      </c>
      <c r="AN259" s="150"/>
      <c r="AO259" s="168">
        <f t="shared" si="18"/>
        <v>1.6485426461727806</v>
      </c>
    </row>
    <row r="260" spans="1:41" ht="114.75">
      <c r="A260" s="161" t="s">
        <v>884</v>
      </c>
      <c r="B260" s="161" t="s">
        <v>1836</v>
      </c>
      <c r="C260" s="161" t="s">
        <v>234</v>
      </c>
      <c r="D260" s="161" t="s">
        <v>1156</v>
      </c>
      <c r="E260" s="161" t="s">
        <v>236</v>
      </c>
      <c r="F260" s="161" t="s">
        <v>2141</v>
      </c>
      <c r="G260" s="161" t="s">
        <v>2142</v>
      </c>
      <c r="H260" s="161" t="s">
        <v>2143</v>
      </c>
      <c r="I260" s="161" t="s">
        <v>2131</v>
      </c>
      <c r="J260" s="161" t="s">
        <v>2132</v>
      </c>
      <c r="K260" s="161" t="s">
        <v>2144</v>
      </c>
      <c r="L260" s="161" t="s">
        <v>50</v>
      </c>
      <c r="M260" s="161" t="s">
        <v>32</v>
      </c>
      <c r="N260" s="161">
        <v>2008</v>
      </c>
      <c r="O260" s="161" t="s">
        <v>2145</v>
      </c>
      <c r="P260" s="161" t="s">
        <v>2140</v>
      </c>
      <c r="Q260" s="161">
        <v>6.66</v>
      </c>
      <c r="R260" s="161" t="s">
        <v>1497</v>
      </c>
      <c r="S260" s="180" t="s">
        <v>41</v>
      </c>
      <c r="T260" s="161"/>
      <c r="U260" s="161">
        <v>8.8699999999999992</v>
      </c>
      <c r="V260" s="161" t="s">
        <v>35</v>
      </c>
      <c r="W260" s="161" t="s">
        <v>36</v>
      </c>
      <c r="X260" s="161" t="s">
        <v>2300</v>
      </c>
      <c r="Y260" s="161"/>
      <c r="Z260" s="161"/>
      <c r="AA260" s="161"/>
      <c r="AB260" s="161"/>
      <c r="AC260" s="150" t="s">
        <v>2304</v>
      </c>
      <c r="AD260" s="169">
        <v>0.16815942291075359</v>
      </c>
      <c r="AE260" s="181">
        <v>124180414</v>
      </c>
      <c r="AF260" s="150"/>
      <c r="AG260" s="150"/>
      <c r="AH260" s="150" t="s">
        <v>2433</v>
      </c>
      <c r="AI260" s="150">
        <v>2</v>
      </c>
      <c r="AJ260" s="182">
        <v>40853</v>
      </c>
      <c r="AK260" s="150"/>
      <c r="AL260" s="150" t="s">
        <v>2580</v>
      </c>
      <c r="AM260" s="150" t="s">
        <v>2520</v>
      </c>
      <c r="AN260" s="150"/>
      <c r="AO260" s="168">
        <f t="shared" si="18"/>
        <v>1.4915740812183842</v>
      </c>
    </row>
    <row r="261" spans="1:41" ht="114.75">
      <c r="A261" s="161" t="s">
        <v>884</v>
      </c>
      <c r="B261" s="161" t="s">
        <v>1836</v>
      </c>
      <c r="C261" s="161" t="s">
        <v>234</v>
      </c>
      <c r="D261" s="161" t="s">
        <v>1156</v>
      </c>
      <c r="E261" s="161" t="s">
        <v>236</v>
      </c>
      <c r="F261" s="161" t="s">
        <v>2141</v>
      </c>
      <c r="G261" s="161" t="s">
        <v>2142</v>
      </c>
      <c r="H261" s="161" t="s">
        <v>2143</v>
      </c>
      <c r="I261" s="161" t="s">
        <v>2131</v>
      </c>
      <c r="J261" s="161" t="s">
        <v>2132</v>
      </c>
      <c r="K261" s="161" t="s">
        <v>2144</v>
      </c>
      <c r="L261" s="161" t="s">
        <v>50</v>
      </c>
      <c r="M261" s="161" t="s">
        <v>32</v>
      </c>
      <c r="N261" s="161">
        <v>2008</v>
      </c>
      <c r="O261" s="161" t="s">
        <v>2145</v>
      </c>
      <c r="P261" s="161" t="s">
        <v>2140</v>
      </c>
      <c r="Q261" s="161">
        <v>6.66</v>
      </c>
      <c r="R261" s="161" t="s">
        <v>1497</v>
      </c>
      <c r="S261" s="180" t="s">
        <v>41</v>
      </c>
      <c r="T261" s="161"/>
      <c r="U261" s="161">
        <v>8.8699999999999992</v>
      </c>
      <c r="V261" s="161" t="s">
        <v>35</v>
      </c>
      <c r="W261" s="161" t="s">
        <v>36</v>
      </c>
      <c r="X261" s="161" t="s">
        <v>2300</v>
      </c>
      <c r="Y261" s="161"/>
      <c r="Z261" s="161"/>
      <c r="AA261" s="161"/>
      <c r="AB261" s="161"/>
      <c r="AC261" s="150" t="s">
        <v>2304</v>
      </c>
      <c r="AD261" s="169">
        <v>0.15148077977305088</v>
      </c>
      <c r="AE261" s="181">
        <v>124183414</v>
      </c>
      <c r="AF261" s="150"/>
      <c r="AG261" s="150"/>
      <c r="AH261" s="150" t="s">
        <v>2433</v>
      </c>
      <c r="AI261" s="150">
        <v>2</v>
      </c>
      <c r="AJ261" s="182">
        <v>40853</v>
      </c>
      <c r="AK261" s="150"/>
      <c r="AL261" s="150" t="s">
        <v>2580</v>
      </c>
      <c r="AM261" s="150" t="s">
        <v>2520</v>
      </c>
      <c r="AN261" s="150"/>
      <c r="AO261" s="168">
        <f t="shared" si="18"/>
        <v>1.3436345165869612</v>
      </c>
    </row>
    <row r="262" spans="1:41" ht="114.75">
      <c r="A262" s="161" t="s">
        <v>884</v>
      </c>
      <c r="B262" s="161" t="s">
        <v>1836</v>
      </c>
      <c r="C262" s="161" t="s">
        <v>234</v>
      </c>
      <c r="D262" s="161" t="s">
        <v>1156</v>
      </c>
      <c r="E262" s="161" t="s">
        <v>236</v>
      </c>
      <c r="F262" s="161" t="s">
        <v>2141</v>
      </c>
      <c r="G262" s="161" t="s">
        <v>2142</v>
      </c>
      <c r="H262" s="161" t="s">
        <v>2143</v>
      </c>
      <c r="I262" s="161" t="s">
        <v>2131</v>
      </c>
      <c r="J262" s="161" t="s">
        <v>2132</v>
      </c>
      <c r="K262" s="161" t="s">
        <v>2144</v>
      </c>
      <c r="L262" s="161" t="s">
        <v>50</v>
      </c>
      <c r="M262" s="161" t="s">
        <v>32</v>
      </c>
      <c r="N262" s="161">
        <v>2008</v>
      </c>
      <c r="O262" s="161" t="s">
        <v>2145</v>
      </c>
      <c r="P262" s="161" t="s">
        <v>2140</v>
      </c>
      <c r="Q262" s="161">
        <v>6.66</v>
      </c>
      <c r="R262" s="161" t="s">
        <v>1497</v>
      </c>
      <c r="S262" s="180" t="s">
        <v>41</v>
      </c>
      <c r="T262" s="161"/>
      <c r="U262" s="161">
        <v>8.8699999999999992</v>
      </c>
      <c r="V262" s="161" t="s">
        <v>35</v>
      </c>
      <c r="W262" s="161" t="s">
        <v>36</v>
      </c>
      <c r="X262" s="161" t="s">
        <v>2300</v>
      </c>
      <c r="Y262" s="161"/>
      <c r="Z262" s="161"/>
      <c r="AA262" s="161"/>
      <c r="AB262" s="161"/>
      <c r="AC262" s="150" t="s">
        <v>2304</v>
      </c>
      <c r="AD262" s="169">
        <v>8.6342993979794544E-2</v>
      </c>
      <c r="AE262" s="181">
        <v>124185314</v>
      </c>
      <c r="AF262" s="150"/>
      <c r="AG262" s="150"/>
      <c r="AH262" s="150" t="s">
        <v>2433</v>
      </c>
      <c r="AI262" s="150">
        <v>2</v>
      </c>
      <c r="AJ262" s="182">
        <v>40853</v>
      </c>
      <c r="AK262" s="150"/>
      <c r="AL262" s="150" t="s">
        <v>2580</v>
      </c>
      <c r="AM262" s="150" t="s">
        <v>2520</v>
      </c>
      <c r="AN262" s="150"/>
      <c r="AO262" s="168">
        <f t="shared" si="18"/>
        <v>0.76586235660077751</v>
      </c>
    </row>
    <row r="263" spans="1:41" ht="114.75">
      <c r="A263" s="161" t="s">
        <v>884</v>
      </c>
      <c r="B263" s="161" t="s">
        <v>1836</v>
      </c>
      <c r="C263" s="161" t="s">
        <v>234</v>
      </c>
      <c r="D263" s="161" t="s">
        <v>1156</v>
      </c>
      <c r="E263" s="161" t="s">
        <v>236</v>
      </c>
      <c r="F263" s="161" t="s">
        <v>2141</v>
      </c>
      <c r="G263" s="161" t="s">
        <v>2142</v>
      </c>
      <c r="H263" s="161" t="s">
        <v>2143</v>
      </c>
      <c r="I263" s="161" t="s">
        <v>2131</v>
      </c>
      <c r="J263" s="161" t="s">
        <v>2132</v>
      </c>
      <c r="K263" s="161" t="s">
        <v>2144</v>
      </c>
      <c r="L263" s="161" t="s">
        <v>50</v>
      </c>
      <c r="M263" s="161" t="s">
        <v>32</v>
      </c>
      <c r="N263" s="161">
        <v>2008</v>
      </c>
      <c r="O263" s="161" t="s">
        <v>2145</v>
      </c>
      <c r="P263" s="161" t="s">
        <v>2140</v>
      </c>
      <c r="Q263" s="161">
        <v>6.66</v>
      </c>
      <c r="R263" s="161" t="s">
        <v>1497</v>
      </c>
      <c r="S263" s="180" t="s">
        <v>41</v>
      </c>
      <c r="T263" s="161"/>
      <c r="U263" s="161">
        <v>8.8699999999999992</v>
      </c>
      <c r="V263" s="161" t="s">
        <v>35</v>
      </c>
      <c r="W263" s="161" t="s">
        <v>36</v>
      </c>
      <c r="X263" s="161" t="s">
        <v>2300</v>
      </c>
      <c r="Y263" s="161"/>
      <c r="Z263" s="161"/>
      <c r="AA263" s="161"/>
      <c r="AB263" s="161"/>
      <c r="AC263" s="150" t="s">
        <v>2304</v>
      </c>
      <c r="AD263" s="169">
        <v>7.8771581218253187E-2</v>
      </c>
      <c r="AE263" s="181">
        <v>124179814</v>
      </c>
      <c r="AF263" s="150"/>
      <c r="AG263" s="150"/>
      <c r="AH263" s="150" t="s">
        <v>2433</v>
      </c>
      <c r="AI263" s="150">
        <v>2</v>
      </c>
      <c r="AJ263" s="182">
        <v>40853</v>
      </c>
      <c r="AK263" s="150"/>
      <c r="AL263" s="150" t="s">
        <v>2580</v>
      </c>
      <c r="AM263" s="150" t="s">
        <v>2520</v>
      </c>
      <c r="AN263" s="150"/>
      <c r="AO263" s="168">
        <f t="shared" si="18"/>
        <v>0.69870392540590576</v>
      </c>
    </row>
    <row r="264" spans="1:41" ht="114.75">
      <c r="A264" s="161" t="s">
        <v>884</v>
      </c>
      <c r="B264" s="161" t="s">
        <v>1836</v>
      </c>
      <c r="C264" s="161" t="s">
        <v>234</v>
      </c>
      <c r="D264" s="161" t="s">
        <v>1156</v>
      </c>
      <c r="E264" s="161" t="s">
        <v>236</v>
      </c>
      <c r="F264" s="161" t="s">
        <v>2141</v>
      </c>
      <c r="G264" s="161" t="s">
        <v>2142</v>
      </c>
      <c r="H264" s="161" t="s">
        <v>2143</v>
      </c>
      <c r="I264" s="161" t="s">
        <v>2131</v>
      </c>
      <c r="J264" s="161" t="s">
        <v>2132</v>
      </c>
      <c r="K264" s="161" t="s">
        <v>2144</v>
      </c>
      <c r="L264" s="161" t="s">
        <v>50</v>
      </c>
      <c r="M264" s="161" t="s">
        <v>32</v>
      </c>
      <c r="N264" s="161">
        <v>2008</v>
      </c>
      <c r="O264" s="161" t="s">
        <v>2145</v>
      </c>
      <c r="P264" s="161" t="s">
        <v>2140</v>
      </c>
      <c r="Q264" s="161">
        <v>6.66</v>
      </c>
      <c r="R264" s="161" t="s">
        <v>1497</v>
      </c>
      <c r="S264" s="180" t="s">
        <v>41</v>
      </c>
      <c r="T264" s="161"/>
      <c r="U264" s="161">
        <v>8.8699999999999992</v>
      </c>
      <c r="V264" s="161" t="s">
        <v>35</v>
      </c>
      <c r="W264" s="161" t="s">
        <v>36</v>
      </c>
      <c r="X264" s="161" t="s">
        <v>2300</v>
      </c>
      <c r="Y264" s="161"/>
      <c r="Z264" s="161"/>
      <c r="AA264" s="161"/>
      <c r="AB264" s="161"/>
      <c r="AC264" s="150" t="s">
        <v>2304</v>
      </c>
      <c r="AD264" s="169">
        <v>3.8448490153145276E-2</v>
      </c>
      <c r="AE264" s="181">
        <v>124185214</v>
      </c>
      <c r="AF264" s="150"/>
      <c r="AG264" s="150"/>
      <c r="AH264" s="150" t="s">
        <v>2433</v>
      </c>
      <c r="AI264" s="150">
        <v>2</v>
      </c>
      <c r="AJ264" s="182">
        <v>40853</v>
      </c>
      <c r="AK264" s="150"/>
      <c r="AL264" s="150" t="s">
        <v>2580</v>
      </c>
      <c r="AM264" s="150" t="s">
        <v>2520</v>
      </c>
      <c r="AN264" s="150"/>
      <c r="AO264" s="168">
        <f t="shared" si="18"/>
        <v>0.34103810765839859</v>
      </c>
    </row>
    <row r="265" spans="1:41" ht="114.75">
      <c r="A265" s="161" t="s">
        <v>884</v>
      </c>
      <c r="B265" s="161" t="s">
        <v>1836</v>
      </c>
      <c r="C265" s="161" t="s">
        <v>234</v>
      </c>
      <c r="D265" s="161" t="s">
        <v>1156</v>
      </c>
      <c r="E265" s="161" t="s">
        <v>236</v>
      </c>
      <c r="F265" s="161" t="s">
        <v>2141</v>
      </c>
      <c r="G265" s="161" t="s">
        <v>2142</v>
      </c>
      <c r="H265" s="161" t="s">
        <v>2143</v>
      </c>
      <c r="I265" s="161" t="s">
        <v>2131</v>
      </c>
      <c r="J265" s="161" t="s">
        <v>2132</v>
      </c>
      <c r="K265" s="161" t="s">
        <v>2144</v>
      </c>
      <c r="L265" s="161" t="s">
        <v>50</v>
      </c>
      <c r="M265" s="161" t="s">
        <v>32</v>
      </c>
      <c r="N265" s="161">
        <v>2008</v>
      </c>
      <c r="O265" s="161" t="s">
        <v>2145</v>
      </c>
      <c r="P265" s="161" t="s">
        <v>2140</v>
      </c>
      <c r="Q265" s="161">
        <v>6.66</v>
      </c>
      <c r="R265" s="161" t="s">
        <v>1497</v>
      </c>
      <c r="S265" s="180" t="s">
        <v>41</v>
      </c>
      <c r="T265" s="161"/>
      <c r="U265" s="161">
        <v>8.8699999999999992</v>
      </c>
      <c r="V265" s="161" t="s">
        <v>35</v>
      </c>
      <c r="W265" s="161" t="s">
        <v>36</v>
      </c>
      <c r="X265" s="161" t="s">
        <v>2300</v>
      </c>
      <c r="Y265" s="161"/>
      <c r="Z265" s="161"/>
      <c r="AA265" s="161"/>
      <c r="AB265" s="161"/>
      <c r="AC265" s="150" t="s">
        <v>2304</v>
      </c>
      <c r="AD265" s="169">
        <v>3.7284808920179976E-2</v>
      </c>
      <c r="AE265" s="181">
        <v>124180014</v>
      </c>
      <c r="AF265" s="150"/>
      <c r="AG265" s="150"/>
      <c r="AH265" s="150" t="s">
        <v>2433</v>
      </c>
      <c r="AI265" s="150">
        <v>2</v>
      </c>
      <c r="AJ265" s="182">
        <v>40853</v>
      </c>
      <c r="AK265" s="150"/>
      <c r="AL265" s="150" t="s">
        <v>2580</v>
      </c>
      <c r="AM265" s="150" t="s">
        <v>2520</v>
      </c>
      <c r="AN265" s="150"/>
      <c r="AO265" s="168">
        <f t="shared" si="18"/>
        <v>0.33071625512199637</v>
      </c>
    </row>
    <row r="266" spans="1:41" ht="114.75">
      <c r="A266" s="161" t="s">
        <v>884</v>
      </c>
      <c r="B266" s="161" t="s">
        <v>1836</v>
      </c>
      <c r="C266" s="161" t="s">
        <v>234</v>
      </c>
      <c r="D266" s="161" t="s">
        <v>1156</v>
      </c>
      <c r="E266" s="161" t="s">
        <v>236</v>
      </c>
      <c r="F266" s="161" t="s">
        <v>2141</v>
      </c>
      <c r="G266" s="161" t="s">
        <v>2142</v>
      </c>
      <c r="H266" s="161" t="s">
        <v>2143</v>
      </c>
      <c r="I266" s="161" t="s">
        <v>2131</v>
      </c>
      <c r="J266" s="161" t="s">
        <v>2132</v>
      </c>
      <c r="K266" s="161" t="s">
        <v>2144</v>
      </c>
      <c r="L266" s="161" t="s">
        <v>50</v>
      </c>
      <c r="M266" s="161" t="s">
        <v>32</v>
      </c>
      <c r="N266" s="161">
        <v>2008</v>
      </c>
      <c r="O266" s="161" t="s">
        <v>2145</v>
      </c>
      <c r="P266" s="161" t="s">
        <v>2140</v>
      </c>
      <c r="Q266" s="161">
        <v>6.66</v>
      </c>
      <c r="R266" s="161" t="s">
        <v>1497</v>
      </c>
      <c r="S266" s="180" t="s">
        <v>41</v>
      </c>
      <c r="T266" s="161"/>
      <c r="U266" s="161">
        <v>8.8699999999999992</v>
      </c>
      <c r="V266" s="161" t="s">
        <v>35</v>
      </c>
      <c r="W266" s="161" t="s">
        <v>36</v>
      </c>
      <c r="X266" s="161" t="s">
        <v>2300</v>
      </c>
      <c r="Y266" s="161"/>
      <c r="Z266" s="161"/>
      <c r="AA266" s="161"/>
      <c r="AB266" s="161"/>
      <c r="AC266" s="150" t="s">
        <v>2304</v>
      </c>
      <c r="AD266" s="169">
        <v>1.5332544169594602E-2</v>
      </c>
      <c r="AE266" s="181">
        <v>124183114</v>
      </c>
      <c r="AF266" s="150"/>
      <c r="AG266" s="150"/>
      <c r="AH266" s="150" t="s">
        <v>2433</v>
      </c>
      <c r="AI266" s="150">
        <v>2</v>
      </c>
      <c r="AJ266" s="182">
        <v>40853</v>
      </c>
      <c r="AK266" s="150"/>
      <c r="AL266" s="150" t="s">
        <v>2580</v>
      </c>
      <c r="AM266" s="150" t="s">
        <v>2520</v>
      </c>
      <c r="AN266" s="150"/>
      <c r="AO266" s="168">
        <f t="shared" si="18"/>
        <v>0.13599966678430411</v>
      </c>
    </row>
    <row r="267" spans="1:41" ht="114.75">
      <c r="A267" s="161" t="s">
        <v>884</v>
      </c>
      <c r="B267" s="161" t="s">
        <v>1836</v>
      </c>
      <c r="C267" s="161" t="s">
        <v>234</v>
      </c>
      <c r="D267" s="161" t="s">
        <v>1156</v>
      </c>
      <c r="E267" s="161" t="s">
        <v>236</v>
      </c>
      <c r="F267" s="161" t="s">
        <v>2141</v>
      </c>
      <c r="G267" s="161" t="s">
        <v>2142</v>
      </c>
      <c r="H267" s="161" t="s">
        <v>2143</v>
      </c>
      <c r="I267" s="161" t="s">
        <v>2131</v>
      </c>
      <c r="J267" s="161" t="s">
        <v>2132</v>
      </c>
      <c r="K267" s="161" t="s">
        <v>2144</v>
      </c>
      <c r="L267" s="161" t="s">
        <v>50</v>
      </c>
      <c r="M267" s="161" t="s">
        <v>32</v>
      </c>
      <c r="N267" s="161">
        <v>2008</v>
      </c>
      <c r="O267" s="161" t="s">
        <v>2145</v>
      </c>
      <c r="P267" s="161" t="s">
        <v>2140</v>
      </c>
      <c r="Q267" s="161">
        <v>6.66</v>
      </c>
      <c r="R267" s="161" t="s">
        <v>1497</v>
      </c>
      <c r="S267" s="180" t="s">
        <v>41</v>
      </c>
      <c r="T267" s="161"/>
      <c r="U267" s="161">
        <v>8.8699999999999992</v>
      </c>
      <c r="V267" s="161" t="s">
        <v>35</v>
      </c>
      <c r="W267" s="161" t="s">
        <v>36</v>
      </c>
      <c r="X267" s="161" t="s">
        <v>2300</v>
      </c>
      <c r="Y267" s="161"/>
      <c r="Z267" s="161"/>
      <c r="AA267" s="161"/>
      <c r="AB267" s="161"/>
      <c r="AC267" s="150" t="s">
        <v>2304</v>
      </c>
      <c r="AD267" s="169">
        <v>1.4951215993050791E-2</v>
      </c>
      <c r="AE267" s="181">
        <v>124183614</v>
      </c>
      <c r="AF267" s="150"/>
      <c r="AG267" s="150"/>
      <c r="AH267" s="150" t="s">
        <v>2433</v>
      </c>
      <c r="AI267" s="150">
        <v>2</v>
      </c>
      <c r="AJ267" s="182">
        <v>40853</v>
      </c>
      <c r="AK267" s="150"/>
      <c r="AL267" s="150" t="s">
        <v>2580</v>
      </c>
      <c r="AM267" s="150" t="s">
        <v>2520</v>
      </c>
      <c r="AN267" s="150"/>
      <c r="AO267" s="168">
        <f t="shared" si="18"/>
        <v>0.1326172858583605</v>
      </c>
    </row>
    <row r="268" spans="1:41" ht="114.75">
      <c r="A268" s="161" t="s">
        <v>943</v>
      </c>
      <c r="B268" s="161" t="s">
        <v>2146</v>
      </c>
      <c r="C268" s="161" t="s">
        <v>945</v>
      </c>
      <c r="D268" s="161" t="s">
        <v>2147</v>
      </c>
      <c r="E268" s="161" t="s">
        <v>947</v>
      </c>
      <c r="F268" s="161" t="s">
        <v>2148</v>
      </c>
      <c r="G268" s="161">
        <v>4034811</v>
      </c>
      <c r="H268" s="161" t="s">
        <v>2149</v>
      </c>
      <c r="I268" s="161" t="s">
        <v>2131</v>
      </c>
      <c r="J268" s="161" t="s">
        <v>2150</v>
      </c>
      <c r="K268" s="161" t="s">
        <v>2151</v>
      </c>
      <c r="L268" s="161" t="s">
        <v>2151</v>
      </c>
      <c r="M268" s="161" t="s">
        <v>32</v>
      </c>
      <c r="N268" s="161">
        <v>2008</v>
      </c>
      <c r="O268" s="161" t="s">
        <v>2152</v>
      </c>
      <c r="P268" s="161" t="s">
        <v>2153</v>
      </c>
      <c r="Q268" s="161">
        <v>343.34999999999997</v>
      </c>
      <c r="R268" s="161" t="s">
        <v>1497</v>
      </c>
      <c r="S268" s="180" t="s">
        <v>41</v>
      </c>
      <c r="T268" s="161"/>
      <c r="U268" s="161">
        <v>107.04</v>
      </c>
      <c r="V268" s="161" t="s">
        <v>35</v>
      </c>
      <c r="W268" s="161" t="s">
        <v>36</v>
      </c>
      <c r="X268" s="161"/>
      <c r="Y268" s="161" t="s">
        <v>2505</v>
      </c>
      <c r="Z268" s="161"/>
      <c r="AA268" s="161"/>
      <c r="AB268" s="161"/>
      <c r="AC268" s="150" t="s">
        <v>2304</v>
      </c>
      <c r="AD268" s="169">
        <v>0.224</v>
      </c>
      <c r="AE268" s="181">
        <v>186614</v>
      </c>
      <c r="AF268" s="150"/>
      <c r="AG268" s="150"/>
      <c r="AH268" s="184" t="s">
        <v>2799</v>
      </c>
      <c r="AI268" s="184">
        <v>2</v>
      </c>
      <c r="AJ268" s="200">
        <v>40868</v>
      </c>
      <c r="AK268" s="184"/>
      <c r="AL268" s="184" t="s">
        <v>2580</v>
      </c>
      <c r="AM268" s="184"/>
      <c r="AN268" s="184" t="s">
        <v>2581</v>
      </c>
      <c r="AO268" s="168">
        <f t="shared" si="18"/>
        <v>23.976960000000002</v>
      </c>
    </row>
    <row r="269" spans="1:41" ht="114.75">
      <c r="A269" s="161" t="s">
        <v>943</v>
      </c>
      <c r="B269" s="161" t="s">
        <v>2146</v>
      </c>
      <c r="C269" s="161" t="s">
        <v>945</v>
      </c>
      <c r="D269" s="161" t="s">
        <v>2147</v>
      </c>
      <c r="E269" s="161" t="s">
        <v>947</v>
      </c>
      <c r="F269" s="161" t="s">
        <v>2148</v>
      </c>
      <c r="G269" s="161">
        <v>4034811</v>
      </c>
      <c r="H269" s="161" t="s">
        <v>2149</v>
      </c>
      <c r="I269" s="161" t="s">
        <v>2131</v>
      </c>
      <c r="J269" s="161" t="s">
        <v>2150</v>
      </c>
      <c r="K269" s="161" t="s">
        <v>2151</v>
      </c>
      <c r="L269" s="161" t="s">
        <v>2151</v>
      </c>
      <c r="M269" s="161" t="s">
        <v>32</v>
      </c>
      <c r="N269" s="161">
        <v>2008</v>
      </c>
      <c r="O269" s="161" t="s">
        <v>2152</v>
      </c>
      <c r="P269" s="161" t="s">
        <v>2153</v>
      </c>
      <c r="Q269" s="161">
        <v>343.34999999999997</v>
      </c>
      <c r="R269" s="161" t="s">
        <v>1497</v>
      </c>
      <c r="S269" s="180" t="s">
        <v>41</v>
      </c>
      <c r="T269" s="161"/>
      <c r="U269" s="161">
        <v>107.04</v>
      </c>
      <c r="V269" s="161" t="s">
        <v>35</v>
      </c>
      <c r="W269" s="161" t="s">
        <v>36</v>
      </c>
      <c r="X269" s="161"/>
      <c r="Y269" s="161" t="s">
        <v>2505</v>
      </c>
      <c r="Z269" s="161"/>
      <c r="AA269" s="161"/>
      <c r="AB269" s="161"/>
      <c r="AC269" s="150" t="s">
        <v>2304</v>
      </c>
      <c r="AD269" s="169">
        <v>6.4000000000000001E-2</v>
      </c>
      <c r="AE269" s="181">
        <v>186714</v>
      </c>
      <c r="AF269" s="150"/>
      <c r="AG269" s="150"/>
      <c r="AH269" s="184" t="s">
        <v>2799</v>
      </c>
      <c r="AI269" s="184">
        <v>2</v>
      </c>
      <c r="AJ269" s="200">
        <v>40868</v>
      </c>
      <c r="AK269" s="184"/>
      <c r="AL269" s="184" t="s">
        <v>2580</v>
      </c>
      <c r="AM269" s="184"/>
      <c r="AN269" s="184" t="s">
        <v>2581</v>
      </c>
      <c r="AO269" s="168">
        <f t="shared" si="18"/>
        <v>6.8505600000000006</v>
      </c>
    </row>
    <row r="270" spans="1:41" ht="114.75">
      <c r="A270" s="161" t="s">
        <v>943</v>
      </c>
      <c r="B270" s="161" t="s">
        <v>2146</v>
      </c>
      <c r="C270" s="161" t="s">
        <v>945</v>
      </c>
      <c r="D270" s="161" t="s">
        <v>2147</v>
      </c>
      <c r="E270" s="161" t="s">
        <v>947</v>
      </c>
      <c r="F270" s="161" t="s">
        <v>2148</v>
      </c>
      <c r="G270" s="161">
        <v>4034811</v>
      </c>
      <c r="H270" s="161" t="s">
        <v>2149</v>
      </c>
      <c r="I270" s="161" t="s">
        <v>2131</v>
      </c>
      <c r="J270" s="161" t="s">
        <v>2150</v>
      </c>
      <c r="K270" s="161" t="s">
        <v>2151</v>
      </c>
      <c r="L270" s="161" t="s">
        <v>2151</v>
      </c>
      <c r="M270" s="161" t="s">
        <v>32</v>
      </c>
      <c r="N270" s="161">
        <v>2008</v>
      </c>
      <c r="O270" s="161" t="s">
        <v>2152</v>
      </c>
      <c r="P270" s="161" t="s">
        <v>2153</v>
      </c>
      <c r="Q270" s="161">
        <v>343.34999999999997</v>
      </c>
      <c r="R270" s="161" t="s">
        <v>1497</v>
      </c>
      <c r="S270" s="180" t="s">
        <v>41</v>
      </c>
      <c r="T270" s="161"/>
      <c r="U270" s="161">
        <v>107.04</v>
      </c>
      <c r="V270" s="161" t="s">
        <v>35</v>
      </c>
      <c r="W270" s="161" t="s">
        <v>36</v>
      </c>
      <c r="X270" s="161"/>
      <c r="Y270" s="161" t="s">
        <v>2505</v>
      </c>
      <c r="Z270" s="161"/>
      <c r="AA270" s="161"/>
      <c r="AB270" s="161"/>
      <c r="AC270" s="150" t="s">
        <v>2304</v>
      </c>
      <c r="AD270" s="169">
        <v>5.6000000000000001E-2</v>
      </c>
      <c r="AE270" s="181">
        <v>186814</v>
      </c>
      <c r="AF270" s="150"/>
      <c r="AG270" s="150"/>
      <c r="AH270" s="184" t="s">
        <v>2799</v>
      </c>
      <c r="AI270" s="184">
        <v>2</v>
      </c>
      <c r="AJ270" s="200">
        <v>40868</v>
      </c>
      <c r="AK270" s="184"/>
      <c r="AL270" s="184" t="s">
        <v>2580</v>
      </c>
      <c r="AM270" s="184"/>
      <c r="AN270" s="184" t="s">
        <v>2581</v>
      </c>
      <c r="AO270" s="168">
        <f t="shared" si="18"/>
        <v>5.9942400000000005</v>
      </c>
    </row>
    <row r="271" spans="1:41" ht="114.75">
      <c r="A271" s="161" t="s">
        <v>943</v>
      </c>
      <c r="B271" s="161" t="s">
        <v>2146</v>
      </c>
      <c r="C271" s="161" t="s">
        <v>945</v>
      </c>
      <c r="D271" s="161" t="s">
        <v>2147</v>
      </c>
      <c r="E271" s="161" t="s">
        <v>947</v>
      </c>
      <c r="F271" s="161" t="s">
        <v>2148</v>
      </c>
      <c r="G271" s="161">
        <v>4034811</v>
      </c>
      <c r="H271" s="161" t="s">
        <v>2149</v>
      </c>
      <c r="I271" s="161" t="s">
        <v>2131</v>
      </c>
      <c r="J271" s="161" t="s">
        <v>2150</v>
      </c>
      <c r="K271" s="161" t="s">
        <v>2151</v>
      </c>
      <c r="L271" s="161" t="s">
        <v>2151</v>
      </c>
      <c r="M271" s="161" t="s">
        <v>32</v>
      </c>
      <c r="N271" s="161">
        <v>2008</v>
      </c>
      <c r="O271" s="161" t="s">
        <v>2152</v>
      </c>
      <c r="P271" s="161" t="s">
        <v>2153</v>
      </c>
      <c r="Q271" s="161">
        <v>343.34999999999997</v>
      </c>
      <c r="R271" s="161" t="s">
        <v>1497</v>
      </c>
      <c r="S271" s="180" t="s">
        <v>41</v>
      </c>
      <c r="T271" s="161"/>
      <c r="U271" s="161">
        <v>107.04</v>
      </c>
      <c r="V271" s="161" t="s">
        <v>35</v>
      </c>
      <c r="W271" s="161" t="s">
        <v>36</v>
      </c>
      <c r="X271" s="161"/>
      <c r="Y271" s="161" t="s">
        <v>2505</v>
      </c>
      <c r="Z271" s="161"/>
      <c r="AA271" s="161"/>
      <c r="AB271" s="161"/>
      <c r="AC271" s="150" t="s">
        <v>2304</v>
      </c>
      <c r="AD271" s="169">
        <v>5.6000000000000001E-2</v>
      </c>
      <c r="AE271" s="181">
        <v>186914</v>
      </c>
      <c r="AF271" s="150"/>
      <c r="AG271" s="150"/>
      <c r="AH271" s="184" t="s">
        <v>2799</v>
      </c>
      <c r="AI271" s="184">
        <v>2</v>
      </c>
      <c r="AJ271" s="200">
        <v>40868</v>
      </c>
      <c r="AK271" s="184"/>
      <c r="AL271" s="184" t="s">
        <v>2580</v>
      </c>
      <c r="AM271" s="184"/>
      <c r="AN271" s="184" t="s">
        <v>2581</v>
      </c>
      <c r="AO271" s="168">
        <f t="shared" si="18"/>
        <v>5.9942400000000005</v>
      </c>
    </row>
    <row r="272" spans="1:41" ht="114.75">
      <c r="A272" s="161" t="s">
        <v>943</v>
      </c>
      <c r="B272" s="161" t="s">
        <v>2146</v>
      </c>
      <c r="C272" s="161" t="s">
        <v>945</v>
      </c>
      <c r="D272" s="161" t="s">
        <v>2147</v>
      </c>
      <c r="E272" s="161" t="s">
        <v>947</v>
      </c>
      <c r="F272" s="161" t="s">
        <v>2148</v>
      </c>
      <c r="G272" s="161">
        <v>4034811</v>
      </c>
      <c r="H272" s="161" t="s">
        <v>2149</v>
      </c>
      <c r="I272" s="161" t="s">
        <v>2131</v>
      </c>
      <c r="J272" s="161" t="s">
        <v>2150</v>
      </c>
      <c r="K272" s="161" t="s">
        <v>2151</v>
      </c>
      <c r="L272" s="161" t="s">
        <v>2151</v>
      </c>
      <c r="M272" s="161" t="s">
        <v>32</v>
      </c>
      <c r="N272" s="161">
        <v>2008</v>
      </c>
      <c r="O272" s="161" t="s">
        <v>2152</v>
      </c>
      <c r="P272" s="161" t="s">
        <v>2153</v>
      </c>
      <c r="Q272" s="161">
        <v>343.34999999999997</v>
      </c>
      <c r="R272" s="161" t="s">
        <v>1497</v>
      </c>
      <c r="S272" s="180" t="s">
        <v>41</v>
      </c>
      <c r="T272" s="161"/>
      <c r="U272" s="161">
        <v>107.04</v>
      </c>
      <c r="V272" s="161" t="s">
        <v>35</v>
      </c>
      <c r="W272" s="161" t="s">
        <v>36</v>
      </c>
      <c r="X272" s="161"/>
      <c r="Y272" s="161" t="s">
        <v>2505</v>
      </c>
      <c r="Z272" s="161"/>
      <c r="AA272" s="161"/>
      <c r="AB272" s="161"/>
      <c r="AC272" s="150" t="s">
        <v>2304</v>
      </c>
      <c r="AD272" s="169">
        <v>0.28000000000000003</v>
      </c>
      <c r="AE272" s="181">
        <v>187214</v>
      </c>
      <c r="AF272" s="150"/>
      <c r="AG272" s="150"/>
      <c r="AH272" s="184" t="s">
        <v>2799</v>
      </c>
      <c r="AI272" s="184">
        <v>2</v>
      </c>
      <c r="AJ272" s="200">
        <v>40868</v>
      </c>
      <c r="AK272" s="184"/>
      <c r="AL272" s="184" t="s">
        <v>2580</v>
      </c>
      <c r="AM272" s="184"/>
      <c r="AN272" s="184" t="s">
        <v>2581</v>
      </c>
      <c r="AO272" s="168">
        <f t="shared" si="18"/>
        <v>29.971200000000003</v>
      </c>
    </row>
    <row r="273" spans="1:41" ht="114.75">
      <c r="A273" s="161" t="s">
        <v>943</v>
      </c>
      <c r="B273" s="161" t="s">
        <v>2146</v>
      </c>
      <c r="C273" s="161" t="s">
        <v>945</v>
      </c>
      <c r="D273" s="161" t="s">
        <v>2147</v>
      </c>
      <c r="E273" s="161" t="s">
        <v>947</v>
      </c>
      <c r="F273" s="161" t="s">
        <v>2148</v>
      </c>
      <c r="G273" s="161">
        <v>4034811</v>
      </c>
      <c r="H273" s="161" t="s">
        <v>2149</v>
      </c>
      <c r="I273" s="161" t="s">
        <v>2131</v>
      </c>
      <c r="J273" s="161" t="s">
        <v>2150</v>
      </c>
      <c r="K273" s="161" t="s">
        <v>2151</v>
      </c>
      <c r="L273" s="161" t="s">
        <v>2151</v>
      </c>
      <c r="M273" s="161" t="s">
        <v>32</v>
      </c>
      <c r="N273" s="161">
        <v>2008</v>
      </c>
      <c r="O273" s="161" t="s">
        <v>2152</v>
      </c>
      <c r="P273" s="161" t="s">
        <v>2153</v>
      </c>
      <c r="Q273" s="161">
        <v>343.34999999999997</v>
      </c>
      <c r="R273" s="161" t="s">
        <v>1497</v>
      </c>
      <c r="S273" s="180" t="s">
        <v>41</v>
      </c>
      <c r="T273" s="161"/>
      <c r="U273" s="161">
        <v>107.04</v>
      </c>
      <c r="V273" s="161" t="s">
        <v>35</v>
      </c>
      <c r="W273" s="161" t="s">
        <v>36</v>
      </c>
      <c r="X273" s="161"/>
      <c r="Y273" s="161" t="s">
        <v>2505</v>
      </c>
      <c r="Z273" s="161"/>
      <c r="AA273" s="161"/>
      <c r="AB273" s="161"/>
      <c r="AC273" s="150" t="s">
        <v>2304</v>
      </c>
      <c r="AD273" s="169">
        <v>0.23200000000000001</v>
      </c>
      <c r="AE273" s="181">
        <v>187314</v>
      </c>
      <c r="AF273" s="150"/>
      <c r="AG273" s="150"/>
      <c r="AH273" s="184" t="s">
        <v>2799</v>
      </c>
      <c r="AI273" s="184">
        <v>2</v>
      </c>
      <c r="AJ273" s="200">
        <v>40868</v>
      </c>
      <c r="AK273" s="184"/>
      <c r="AL273" s="184" t="s">
        <v>2580</v>
      </c>
      <c r="AM273" s="184"/>
      <c r="AN273" s="184" t="s">
        <v>2581</v>
      </c>
      <c r="AO273" s="168">
        <f t="shared" si="18"/>
        <v>24.833280000000002</v>
      </c>
    </row>
    <row r="274" spans="1:41" ht="114.75">
      <c r="A274" s="161" t="s">
        <v>943</v>
      </c>
      <c r="B274" s="161" t="s">
        <v>2146</v>
      </c>
      <c r="C274" s="161" t="s">
        <v>945</v>
      </c>
      <c r="D274" s="161" t="s">
        <v>2147</v>
      </c>
      <c r="E274" s="161" t="s">
        <v>947</v>
      </c>
      <c r="F274" s="161" t="s">
        <v>2148</v>
      </c>
      <c r="G274" s="161">
        <v>4034811</v>
      </c>
      <c r="H274" s="161" t="s">
        <v>2149</v>
      </c>
      <c r="I274" s="161" t="s">
        <v>2131</v>
      </c>
      <c r="J274" s="161" t="s">
        <v>2150</v>
      </c>
      <c r="K274" s="161" t="s">
        <v>2151</v>
      </c>
      <c r="L274" s="161" t="s">
        <v>2151</v>
      </c>
      <c r="M274" s="161" t="s">
        <v>32</v>
      </c>
      <c r="N274" s="161">
        <v>2008</v>
      </c>
      <c r="O274" s="161" t="s">
        <v>2152</v>
      </c>
      <c r="P274" s="161" t="s">
        <v>2153</v>
      </c>
      <c r="Q274" s="161">
        <v>343.34999999999997</v>
      </c>
      <c r="R274" s="161" t="s">
        <v>1497</v>
      </c>
      <c r="S274" s="180" t="s">
        <v>41</v>
      </c>
      <c r="T274" s="161"/>
      <c r="U274" s="161">
        <v>107.04</v>
      </c>
      <c r="V274" s="161" t="s">
        <v>35</v>
      </c>
      <c r="W274" s="161" t="s">
        <v>36</v>
      </c>
      <c r="X274" s="161"/>
      <c r="Y274" s="161" t="s">
        <v>2505</v>
      </c>
      <c r="Z274" s="161"/>
      <c r="AA274" s="161"/>
      <c r="AB274" s="161"/>
      <c r="AC274" s="150" t="s">
        <v>2304</v>
      </c>
      <c r="AD274" s="169">
        <v>8.7999999999999995E-2</v>
      </c>
      <c r="AE274" s="181">
        <v>187814</v>
      </c>
      <c r="AF274" s="150"/>
      <c r="AG274" s="150"/>
      <c r="AH274" s="184" t="s">
        <v>2799</v>
      </c>
      <c r="AI274" s="184">
        <v>2</v>
      </c>
      <c r="AJ274" s="200">
        <v>40868</v>
      </c>
      <c r="AK274" s="184"/>
      <c r="AL274" s="184" t="s">
        <v>2580</v>
      </c>
      <c r="AM274" s="184"/>
      <c r="AN274" s="184" t="s">
        <v>2581</v>
      </c>
      <c r="AO274" s="168">
        <f t="shared" si="18"/>
        <v>9.4195200000000003</v>
      </c>
    </row>
    <row r="275" spans="1:41" ht="114.75">
      <c r="A275" s="161" t="s">
        <v>897</v>
      </c>
      <c r="B275" s="161" t="s">
        <v>2154</v>
      </c>
      <c r="C275" s="161" t="s">
        <v>504</v>
      </c>
      <c r="D275" s="161" t="s">
        <v>2155</v>
      </c>
      <c r="E275" s="161" t="s">
        <v>506</v>
      </c>
      <c r="F275" s="161" t="s">
        <v>565</v>
      </c>
      <c r="G275" s="161">
        <v>6153111</v>
      </c>
      <c r="H275" s="161" t="s">
        <v>2156</v>
      </c>
      <c r="I275" s="161" t="s">
        <v>2131</v>
      </c>
      <c r="J275" s="161" t="s">
        <v>2132</v>
      </c>
      <c r="K275" s="161" t="s">
        <v>2157</v>
      </c>
      <c r="L275" s="161" t="s">
        <v>50</v>
      </c>
      <c r="M275" s="161" t="s">
        <v>32</v>
      </c>
      <c r="N275" s="161">
        <v>2008</v>
      </c>
      <c r="O275" s="161" t="s">
        <v>2158</v>
      </c>
      <c r="P275" s="161" t="s">
        <v>2159</v>
      </c>
      <c r="Q275" s="161">
        <v>3.4</v>
      </c>
      <c r="R275" s="161" t="s">
        <v>1497</v>
      </c>
      <c r="S275" s="180" t="s">
        <v>41</v>
      </c>
      <c r="T275" s="161"/>
      <c r="U275" s="161">
        <v>1.9</v>
      </c>
      <c r="V275" s="161" t="s">
        <v>35</v>
      </c>
      <c r="W275" s="161" t="s">
        <v>36</v>
      </c>
      <c r="X275" s="161" t="s">
        <v>2510</v>
      </c>
      <c r="Y275" s="161"/>
      <c r="Z275" s="161"/>
      <c r="AA275" s="161"/>
      <c r="AB275" s="161"/>
      <c r="AC275" s="150" t="s">
        <v>2304</v>
      </c>
      <c r="AD275" s="169">
        <v>6.2132266415627212E-2</v>
      </c>
      <c r="AE275" s="181" t="s">
        <v>2724</v>
      </c>
      <c r="AF275" s="150"/>
      <c r="AG275" s="150"/>
      <c r="AH275" s="184" t="s">
        <v>2800</v>
      </c>
      <c r="AI275" s="184">
        <v>2</v>
      </c>
      <c r="AJ275" s="200">
        <v>40868</v>
      </c>
      <c r="AK275" s="184"/>
      <c r="AL275" s="184" t="s">
        <v>2580</v>
      </c>
      <c r="AM275" s="184"/>
      <c r="AN275" s="184" t="s">
        <v>2581</v>
      </c>
      <c r="AO275" s="168">
        <f t="shared" si="18"/>
        <v>0.1180513061896917</v>
      </c>
    </row>
    <row r="276" spans="1:41" ht="114.75">
      <c r="A276" s="161" t="s">
        <v>897</v>
      </c>
      <c r="B276" s="161" t="s">
        <v>2154</v>
      </c>
      <c r="C276" s="161" t="s">
        <v>504</v>
      </c>
      <c r="D276" s="161" t="s">
        <v>2155</v>
      </c>
      <c r="E276" s="161" t="s">
        <v>506</v>
      </c>
      <c r="F276" s="161" t="s">
        <v>565</v>
      </c>
      <c r="G276" s="161">
        <v>6153111</v>
      </c>
      <c r="H276" s="161" t="s">
        <v>2156</v>
      </c>
      <c r="I276" s="161" t="s">
        <v>2131</v>
      </c>
      <c r="J276" s="161" t="s">
        <v>2132</v>
      </c>
      <c r="K276" s="161" t="s">
        <v>2157</v>
      </c>
      <c r="L276" s="161" t="s">
        <v>50</v>
      </c>
      <c r="M276" s="161" t="s">
        <v>32</v>
      </c>
      <c r="N276" s="161">
        <v>2008</v>
      </c>
      <c r="O276" s="161" t="s">
        <v>2158</v>
      </c>
      <c r="P276" s="161" t="s">
        <v>2159</v>
      </c>
      <c r="Q276" s="161">
        <v>3.4</v>
      </c>
      <c r="R276" s="161" t="s">
        <v>1497</v>
      </c>
      <c r="S276" s="180" t="s">
        <v>41</v>
      </c>
      <c r="T276" s="161"/>
      <c r="U276" s="161">
        <v>1.9</v>
      </c>
      <c r="V276" s="161" t="s">
        <v>35</v>
      </c>
      <c r="W276" s="161" t="s">
        <v>36</v>
      </c>
      <c r="X276" s="161" t="s">
        <v>2510</v>
      </c>
      <c r="Y276" s="161"/>
      <c r="Z276" s="161"/>
      <c r="AA276" s="161"/>
      <c r="AB276" s="161"/>
      <c r="AC276" s="150" t="s">
        <v>2304</v>
      </c>
      <c r="AD276" s="169">
        <v>9.1326301375724783E-2</v>
      </c>
      <c r="AE276" s="181" t="s">
        <v>2725</v>
      </c>
      <c r="AF276" s="150"/>
      <c r="AG276" s="150"/>
      <c r="AH276" s="184" t="s">
        <v>2800</v>
      </c>
      <c r="AI276" s="184">
        <v>2</v>
      </c>
      <c r="AJ276" s="200">
        <v>40868</v>
      </c>
      <c r="AK276" s="184"/>
      <c r="AL276" s="184" t="s">
        <v>2580</v>
      </c>
      <c r="AM276" s="184"/>
      <c r="AN276" s="184" t="s">
        <v>2581</v>
      </c>
      <c r="AO276" s="168">
        <f t="shared" si="18"/>
        <v>0.17351997261387708</v>
      </c>
    </row>
    <row r="277" spans="1:41" ht="114.75">
      <c r="A277" s="161" t="s">
        <v>897</v>
      </c>
      <c r="B277" s="161" t="s">
        <v>2154</v>
      </c>
      <c r="C277" s="161" t="s">
        <v>504</v>
      </c>
      <c r="D277" s="161" t="s">
        <v>2155</v>
      </c>
      <c r="E277" s="161" t="s">
        <v>506</v>
      </c>
      <c r="F277" s="161" t="s">
        <v>565</v>
      </c>
      <c r="G277" s="161">
        <v>6153111</v>
      </c>
      <c r="H277" s="161" t="s">
        <v>2156</v>
      </c>
      <c r="I277" s="161" t="s">
        <v>2131</v>
      </c>
      <c r="J277" s="161" t="s">
        <v>2132</v>
      </c>
      <c r="K277" s="161" t="s">
        <v>2157</v>
      </c>
      <c r="L277" s="161" t="s">
        <v>50</v>
      </c>
      <c r="M277" s="161" t="s">
        <v>32</v>
      </c>
      <c r="N277" s="161">
        <v>2008</v>
      </c>
      <c r="O277" s="161" t="s">
        <v>2158</v>
      </c>
      <c r="P277" s="161" t="s">
        <v>2159</v>
      </c>
      <c r="Q277" s="161">
        <v>3.4</v>
      </c>
      <c r="R277" s="161" t="s">
        <v>1497</v>
      </c>
      <c r="S277" s="180" t="s">
        <v>41</v>
      </c>
      <c r="T277" s="161"/>
      <c r="U277" s="161">
        <v>1.9</v>
      </c>
      <c r="V277" s="161" t="s">
        <v>35</v>
      </c>
      <c r="W277" s="161" t="s">
        <v>36</v>
      </c>
      <c r="X277" s="161" t="s">
        <v>2510</v>
      </c>
      <c r="Y277" s="161"/>
      <c r="Z277" s="161"/>
      <c r="AA277" s="161"/>
      <c r="AB277" s="161"/>
      <c r="AC277" s="150" t="s">
        <v>2304</v>
      </c>
      <c r="AD277" s="169">
        <v>1.1200496373478251E-2</v>
      </c>
      <c r="AE277" s="181" t="s">
        <v>2726</v>
      </c>
      <c r="AF277" s="150"/>
      <c r="AG277" s="150"/>
      <c r="AH277" s="184" t="s">
        <v>2800</v>
      </c>
      <c r="AI277" s="184">
        <v>2</v>
      </c>
      <c r="AJ277" s="200">
        <v>40868</v>
      </c>
      <c r="AK277" s="184"/>
      <c r="AL277" s="184" t="s">
        <v>2580</v>
      </c>
      <c r="AM277" s="184"/>
      <c r="AN277" s="184" t="s">
        <v>2581</v>
      </c>
      <c r="AO277" s="168">
        <f t="shared" si="18"/>
        <v>2.1280943109608676E-2</v>
      </c>
    </row>
    <row r="278" spans="1:41" ht="114.75">
      <c r="A278" s="161" t="s">
        <v>897</v>
      </c>
      <c r="B278" s="161" t="s">
        <v>2154</v>
      </c>
      <c r="C278" s="161" t="s">
        <v>504</v>
      </c>
      <c r="D278" s="161" t="s">
        <v>2155</v>
      </c>
      <c r="E278" s="161" t="s">
        <v>506</v>
      </c>
      <c r="F278" s="161" t="s">
        <v>565</v>
      </c>
      <c r="G278" s="161">
        <v>6153111</v>
      </c>
      <c r="H278" s="161" t="s">
        <v>2156</v>
      </c>
      <c r="I278" s="161" t="s">
        <v>2131</v>
      </c>
      <c r="J278" s="161" t="s">
        <v>2132</v>
      </c>
      <c r="K278" s="161" t="s">
        <v>2157</v>
      </c>
      <c r="L278" s="161" t="s">
        <v>50</v>
      </c>
      <c r="M278" s="161" t="s">
        <v>32</v>
      </c>
      <c r="N278" s="161">
        <v>2008</v>
      </c>
      <c r="O278" s="161" t="s">
        <v>2158</v>
      </c>
      <c r="P278" s="161" t="s">
        <v>2159</v>
      </c>
      <c r="Q278" s="161">
        <v>3.4</v>
      </c>
      <c r="R278" s="161" t="s">
        <v>1497</v>
      </c>
      <c r="S278" s="180" t="s">
        <v>41</v>
      </c>
      <c r="T278" s="161"/>
      <c r="U278" s="161">
        <v>1.9</v>
      </c>
      <c r="V278" s="161" t="s">
        <v>35</v>
      </c>
      <c r="W278" s="161" t="s">
        <v>36</v>
      </c>
      <c r="X278" s="161" t="s">
        <v>2510</v>
      </c>
      <c r="Y278" s="161"/>
      <c r="Z278" s="161"/>
      <c r="AA278" s="161"/>
      <c r="AB278" s="161"/>
      <c r="AC278" s="150" t="s">
        <v>2304</v>
      </c>
      <c r="AD278" s="169">
        <v>0.22957273369134987</v>
      </c>
      <c r="AE278" s="181" t="s">
        <v>2727</v>
      </c>
      <c r="AF278" s="150"/>
      <c r="AG278" s="150"/>
      <c r="AH278" s="184" t="s">
        <v>2800</v>
      </c>
      <c r="AI278" s="184">
        <v>2</v>
      </c>
      <c r="AJ278" s="200">
        <v>40868</v>
      </c>
      <c r="AK278" s="184"/>
      <c r="AL278" s="184" t="s">
        <v>2580</v>
      </c>
      <c r="AM278" s="184"/>
      <c r="AN278" s="184" t="s">
        <v>2581</v>
      </c>
      <c r="AO278" s="168">
        <f t="shared" si="18"/>
        <v>0.43618819401356473</v>
      </c>
    </row>
    <row r="279" spans="1:41" ht="114.75">
      <c r="A279" s="161" t="s">
        <v>897</v>
      </c>
      <c r="B279" s="161" t="s">
        <v>2154</v>
      </c>
      <c r="C279" s="161" t="s">
        <v>504</v>
      </c>
      <c r="D279" s="161" t="s">
        <v>2155</v>
      </c>
      <c r="E279" s="161" t="s">
        <v>506</v>
      </c>
      <c r="F279" s="161" t="s">
        <v>565</v>
      </c>
      <c r="G279" s="161">
        <v>6153111</v>
      </c>
      <c r="H279" s="161" t="s">
        <v>2156</v>
      </c>
      <c r="I279" s="161" t="s">
        <v>2131</v>
      </c>
      <c r="J279" s="161" t="s">
        <v>2132</v>
      </c>
      <c r="K279" s="161" t="s">
        <v>2157</v>
      </c>
      <c r="L279" s="161" t="s">
        <v>50</v>
      </c>
      <c r="M279" s="161" t="s">
        <v>32</v>
      </c>
      <c r="N279" s="161">
        <v>2008</v>
      </c>
      <c r="O279" s="161" t="s">
        <v>2158</v>
      </c>
      <c r="P279" s="161" t="s">
        <v>2159</v>
      </c>
      <c r="Q279" s="161">
        <v>3.4</v>
      </c>
      <c r="R279" s="161" t="s">
        <v>1497</v>
      </c>
      <c r="S279" s="180" t="s">
        <v>41</v>
      </c>
      <c r="T279" s="161"/>
      <c r="U279" s="161">
        <v>1.9</v>
      </c>
      <c r="V279" s="161" t="s">
        <v>35</v>
      </c>
      <c r="W279" s="161" t="s">
        <v>36</v>
      </c>
      <c r="X279" s="161" t="s">
        <v>2510</v>
      </c>
      <c r="Y279" s="161"/>
      <c r="Z279" s="161"/>
      <c r="AA279" s="161"/>
      <c r="AB279" s="161"/>
      <c r="AC279" s="150" t="s">
        <v>2304</v>
      </c>
      <c r="AD279" s="169">
        <v>1.4720041079184407E-2</v>
      </c>
      <c r="AE279" s="181" t="s">
        <v>2728</v>
      </c>
      <c r="AF279" s="150"/>
      <c r="AG279" s="150"/>
      <c r="AH279" s="184" t="s">
        <v>2800</v>
      </c>
      <c r="AI279" s="184">
        <v>2</v>
      </c>
      <c r="AJ279" s="200">
        <v>40868</v>
      </c>
      <c r="AK279" s="184"/>
      <c r="AL279" s="184" t="s">
        <v>2580</v>
      </c>
      <c r="AM279" s="184"/>
      <c r="AN279" s="184" t="s">
        <v>2581</v>
      </c>
      <c r="AO279" s="168">
        <f t="shared" si="18"/>
        <v>2.7968078050450373E-2</v>
      </c>
    </row>
    <row r="280" spans="1:41" ht="114.75">
      <c r="A280" s="161" t="s">
        <v>897</v>
      </c>
      <c r="B280" s="161" t="s">
        <v>2154</v>
      </c>
      <c r="C280" s="161" t="s">
        <v>504</v>
      </c>
      <c r="D280" s="161" t="s">
        <v>2155</v>
      </c>
      <c r="E280" s="161" t="s">
        <v>506</v>
      </c>
      <c r="F280" s="161" t="s">
        <v>565</v>
      </c>
      <c r="G280" s="161">
        <v>6153111</v>
      </c>
      <c r="H280" s="161" t="s">
        <v>2156</v>
      </c>
      <c r="I280" s="161" t="s">
        <v>2131</v>
      </c>
      <c r="J280" s="161" t="s">
        <v>2132</v>
      </c>
      <c r="K280" s="161" t="s">
        <v>2157</v>
      </c>
      <c r="L280" s="161" t="s">
        <v>50</v>
      </c>
      <c r="M280" s="161" t="s">
        <v>32</v>
      </c>
      <c r="N280" s="161">
        <v>2008</v>
      </c>
      <c r="O280" s="161" t="s">
        <v>2158</v>
      </c>
      <c r="P280" s="161" t="s">
        <v>2159</v>
      </c>
      <c r="Q280" s="161">
        <v>3.4</v>
      </c>
      <c r="R280" s="161" t="s">
        <v>1497</v>
      </c>
      <c r="S280" s="180" t="s">
        <v>41</v>
      </c>
      <c r="T280" s="161"/>
      <c r="U280" s="161">
        <v>1.9</v>
      </c>
      <c r="V280" s="161" t="s">
        <v>35</v>
      </c>
      <c r="W280" s="161" t="s">
        <v>36</v>
      </c>
      <c r="X280" s="161" t="s">
        <v>2510</v>
      </c>
      <c r="Y280" s="161"/>
      <c r="Z280" s="161"/>
      <c r="AA280" s="161"/>
      <c r="AB280" s="161"/>
      <c r="AC280" s="150" t="s">
        <v>2304</v>
      </c>
      <c r="AD280" s="169">
        <v>0.47315945997988829</v>
      </c>
      <c r="AE280" s="181" t="s">
        <v>2729</v>
      </c>
      <c r="AF280" s="150"/>
      <c r="AG280" s="150"/>
      <c r="AH280" s="184" t="s">
        <v>2800</v>
      </c>
      <c r="AI280" s="184">
        <v>2</v>
      </c>
      <c r="AJ280" s="200">
        <v>40868</v>
      </c>
      <c r="AK280" s="184"/>
      <c r="AL280" s="184" t="s">
        <v>2580</v>
      </c>
      <c r="AM280" s="184"/>
      <c r="AN280" s="184" t="s">
        <v>2581</v>
      </c>
      <c r="AO280" s="168">
        <f t="shared" si="18"/>
        <v>0.89900297396178774</v>
      </c>
    </row>
    <row r="281" spans="1:41" ht="114.75">
      <c r="A281" s="161" t="s">
        <v>897</v>
      </c>
      <c r="B281" s="161" t="s">
        <v>2154</v>
      </c>
      <c r="C281" s="161" t="s">
        <v>504</v>
      </c>
      <c r="D281" s="161" t="s">
        <v>2155</v>
      </c>
      <c r="E281" s="161" t="s">
        <v>506</v>
      </c>
      <c r="F281" s="161" t="s">
        <v>565</v>
      </c>
      <c r="G281" s="161">
        <v>6153111</v>
      </c>
      <c r="H281" s="161" t="s">
        <v>2156</v>
      </c>
      <c r="I281" s="161" t="s">
        <v>2131</v>
      </c>
      <c r="J281" s="161" t="s">
        <v>2132</v>
      </c>
      <c r="K281" s="161" t="s">
        <v>2157</v>
      </c>
      <c r="L281" s="161" t="s">
        <v>50</v>
      </c>
      <c r="M281" s="161" t="s">
        <v>32</v>
      </c>
      <c r="N281" s="161">
        <v>2008</v>
      </c>
      <c r="O281" s="161" t="s">
        <v>2158</v>
      </c>
      <c r="P281" s="161" t="s">
        <v>2159</v>
      </c>
      <c r="Q281" s="161">
        <v>3.4</v>
      </c>
      <c r="R281" s="161" t="s">
        <v>1497</v>
      </c>
      <c r="S281" s="180" t="s">
        <v>41</v>
      </c>
      <c r="T281" s="161"/>
      <c r="U281" s="161">
        <v>1.9</v>
      </c>
      <c r="V281" s="161" t="s">
        <v>35</v>
      </c>
      <c r="W281" s="161" t="s">
        <v>36</v>
      </c>
      <c r="X281" s="161" t="s">
        <v>2510</v>
      </c>
      <c r="Y281" s="161"/>
      <c r="Z281" s="161"/>
      <c r="AA281" s="161"/>
      <c r="AB281" s="161"/>
      <c r="AC281" s="150" t="s">
        <v>2304</v>
      </c>
      <c r="AD281" s="169">
        <v>0.11788870108474722</v>
      </c>
      <c r="AE281" s="181" t="s">
        <v>2730</v>
      </c>
      <c r="AF281" s="150"/>
      <c r="AG281" s="150"/>
      <c r="AH281" s="184" t="s">
        <v>2800</v>
      </c>
      <c r="AI281" s="184">
        <v>2</v>
      </c>
      <c r="AJ281" s="200">
        <v>40872</v>
      </c>
      <c r="AK281" s="184"/>
      <c r="AL281" s="184" t="s">
        <v>2580</v>
      </c>
      <c r="AM281" s="184"/>
      <c r="AN281" s="184" t="s">
        <v>2581</v>
      </c>
      <c r="AO281" s="168">
        <f t="shared" si="18"/>
        <v>0.22398853206101971</v>
      </c>
    </row>
    <row r="282" spans="1:41" ht="114.75">
      <c r="A282" s="161" t="s">
        <v>2160</v>
      </c>
      <c r="B282" s="161" t="s">
        <v>2161</v>
      </c>
      <c r="C282" s="161" t="s">
        <v>224</v>
      </c>
      <c r="D282" s="161" t="s">
        <v>2162</v>
      </c>
      <c r="E282" s="161" t="s">
        <v>2163</v>
      </c>
      <c r="F282" s="161" t="s">
        <v>2164</v>
      </c>
      <c r="G282" s="161" t="s">
        <v>2165</v>
      </c>
      <c r="H282" s="161" t="s">
        <v>2166</v>
      </c>
      <c r="I282" s="161" t="s">
        <v>2131</v>
      </c>
      <c r="J282" s="161" t="s">
        <v>2132</v>
      </c>
      <c r="K282" s="161" t="s">
        <v>2167</v>
      </c>
      <c r="L282" s="161" t="s">
        <v>50</v>
      </c>
      <c r="M282" s="161" t="s">
        <v>32</v>
      </c>
      <c r="N282" s="161">
        <v>2008</v>
      </c>
      <c r="O282" s="161" t="s">
        <v>2168</v>
      </c>
      <c r="P282" s="161" t="s">
        <v>2169</v>
      </c>
      <c r="Q282" s="161">
        <v>40.000954399999998</v>
      </c>
      <c r="R282" s="161" t="s">
        <v>1497</v>
      </c>
      <c r="S282" s="180" t="s">
        <v>41</v>
      </c>
      <c r="T282" s="161"/>
      <c r="U282" s="161">
        <v>31.5</v>
      </c>
      <c r="V282" s="161" t="s">
        <v>35</v>
      </c>
      <c r="W282" s="161" t="s">
        <v>36</v>
      </c>
      <c r="X282" s="161" t="s">
        <v>2324</v>
      </c>
      <c r="Y282" s="161" t="s">
        <v>2325</v>
      </c>
      <c r="Z282" s="161" t="s">
        <v>2302</v>
      </c>
      <c r="AA282" s="161"/>
      <c r="AB282" s="161"/>
      <c r="AC282" s="161" t="s">
        <v>2304</v>
      </c>
      <c r="AD282" s="169">
        <v>7.5436316809187762E-2</v>
      </c>
      <c r="AE282" s="167" t="s">
        <v>2326</v>
      </c>
      <c r="AF282" s="162"/>
      <c r="AG282" s="150"/>
      <c r="AH282" s="150" t="s">
        <v>2746</v>
      </c>
      <c r="AI282" s="150">
        <v>2</v>
      </c>
      <c r="AJ282" s="182">
        <v>40834</v>
      </c>
      <c r="AK282" s="150"/>
      <c r="AL282" s="150" t="s">
        <v>2580</v>
      </c>
      <c r="AM282" s="150" t="s">
        <v>2520</v>
      </c>
      <c r="AN282" s="150"/>
      <c r="AO282" s="168">
        <f t="shared" si="18"/>
        <v>2.3762439794894146</v>
      </c>
    </row>
    <row r="283" spans="1:41" ht="114.75">
      <c r="A283" s="161" t="s">
        <v>2160</v>
      </c>
      <c r="B283" s="161" t="s">
        <v>2161</v>
      </c>
      <c r="C283" s="161" t="s">
        <v>224</v>
      </c>
      <c r="D283" s="161" t="s">
        <v>2162</v>
      </c>
      <c r="E283" s="161" t="s">
        <v>2163</v>
      </c>
      <c r="F283" s="161" t="s">
        <v>2164</v>
      </c>
      <c r="G283" s="161" t="s">
        <v>2165</v>
      </c>
      <c r="H283" s="161" t="s">
        <v>2166</v>
      </c>
      <c r="I283" s="161" t="s">
        <v>2131</v>
      </c>
      <c r="J283" s="161" t="s">
        <v>2132</v>
      </c>
      <c r="K283" s="161" t="s">
        <v>2167</v>
      </c>
      <c r="L283" s="161" t="s">
        <v>50</v>
      </c>
      <c r="M283" s="161" t="s">
        <v>32</v>
      </c>
      <c r="N283" s="161">
        <v>2008</v>
      </c>
      <c r="O283" s="161" t="s">
        <v>2168</v>
      </c>
      <c r="P283" s="161" t="s">
        <v>2169</v>
      </c>
      <c r="Q283" s="161">
        <v>40.000954399999998</v>
      </c>
      <c r="R283" s="161" t="s">
        <v>1497</v>
      </c>
      <c r="S283" s="180" t="s">
        <v>41</v>
      </c>
      <c r="T283" s="161"/>
      <c r="U283" s="161">
        <v>31.5</v>
      </c>
      <c r="V283" s="161" t="s">
        <v>35</v>
      </c>
      <c r="W283" s="161" t="s">
        <v>36</v>
      </c>
      <c r="X283" s="161" t="s">
        <v>2324</v>
      </c>
      <c r="Y283" s="161" t="s">
        <v>2325</v>
      </c>
      <c r="Z283" s="161" t="s">
        <v>2302</v>
      </c>
      <c r="AA283" s="161"/>
      <c r="AB283" s="161"/>
      <c r="AC283" s="161" t="s">
        <v>2304</v>
      </c>
      <c r="AD283" s="169">
        <v>6.7227413845423634E-2</v>
      </c>
      <c r="AE283" s="167" t="s">
        <v>2327</v>
      </c>
      <c r="AF283" s="162"/>
      <c r="AG283" s="150"/>
      <c r="AH283" s="150" t="s">
        <v>2746</v>
      </c>
      <c r="AI283" s="150">
        <v>2</v>
      </c>
      <c r="AJ283" s="182">
        <v>40834</v>
      </c>
      <c r="AK283" s="150"/>
      <c r="AL283" s="150" t="s">
        <v>2580</v>
      </c>
      <c r="AM283" s="150" t="s">
        <v>2520</v>
      </c>
      <c r="AN283" s="150"/>
      <c r="AO283" s="168">
        <f t="shared" si="18"/>
        <v>2.1176635361308445</v>
      </c>
    </row>
    <row r="284" spans="1:41" ht="114.75">
      <c r="A284" s="161" t="s">
        <v>2160</v>
      </c>
      <c r="B284" s="161" t="s">
        <v>2161</v>
      </c>
      <c r="C284" s="161" t="s">
        <v>224</v>
      </c>
      <c r="D284" s="161" t="s">
        <v>2162</v>
      </c>
      <c r="E284" s="161" t="s">
        <v>2163</v>
      </c>
      <c r="F284" s="161" t="s">
        <v>2164</v>
      </c>
      <c r="G284" s="161" t="s">
        <v>2165</v>
      </c>
      <c r="H284" s="161" t="s">
        <v>2166</v>
      </c>
      <c r="I284" s="161" t="s">
        <v>2131</v>
      </c>
      <c r="J284" s="161" t="s">
        <v>2132</v>
      </c>
      <c r="K284" s="161" t="s">
        <v>2167</v>
      </c>
      <c r="L284" s="161" t="s">
        <v>50</v>
      </c>
      <c r="M284" s="161" t="s">
        <v>32</v>
      </c>
      <c r="N284" s="161">
        <v>2008</v>
      </c>
      <c r="O284" s="161" t="s">
        <v>2168</v>
      </c>
      <c r="P284" s="161" t="s">
        <v>2169</v>
      </c>
      <c r="Q284" s="161">
        <v>40.000954399999998</v>
      </c>
      <c r="R284" s="161" t="s">
        <v>1497</v>
      </c>
      <c r="S284" s="180" t="s">
        <v>41</v>
      </c>
      <c r="T284" s="161"/>
      <c r="U284" s="161">
        <v>31.5</v>
      </c>
      <c r="V284" s="161" t="s">
        <v>35</v>
      </c>
      <c r="W284" s="161" t="s">
        <v>36</v>
      </c>
      <c r="X284" s="161" t="s">
        <v>2324</v>
      </c>
      <c r="Y284" s="161" t="s">
        <v>2325</v>
      </c>
      <c r="Z284" s="161" t="s">
        <v>2302</v>
      </c>
      <c r="AA284" s="161"/>
      <c r="AB284" s="161"/>
      <c r="AC284" s="161" t="s">
        <v>2304</v>
      </c>
      <c r="AD284" s="169">
        <v>2.9489803064138378E-3</v>
      </c>
      <c r="AE284" s="167" t="s">
        <v>2328</v>
      </c>
      <c r="AF284" s="162"/>
      <c r="AG284" s="150"/>
      <c r="AH284" s="150" t="s">
        <v>2746</v>
      </c>
      <c r="AI284" s="150">
        <v>2</v>
      </c>
      <c r="AJ284" s="182">
        <v>40834</v>
      </c>
      <c r="AK284" s="150"/>
      <c r="AL284" s="150" t="s">
        <v>2580</v>
      </c>
      <c r="AM284" s="150" t="s">
        <v>2520</v>
      </c>
      <c r="AN284" s="150"/>
      <c r="AO284" s="168">
        <f t="shared" si="18"/>
        <v>9.2892879652035895E-2</v>
      </c>
    </row>
    <row r="285" spans="1:41" ht="114.75">
      <c r="A285" s="161" t="s">
        <v>2160</v>
      </c>
      <c r="B285" s="161" t="s">
        <v>2161</v>
      </c>
      <c r="C285" s="161" t="s">
        <v>224</v>
      </c>
      <c r="D285" s="161" t="s">
        <v>2162</v>
      </c>
      <c r="E285" s="161" t="s">
        <v>2163</v>
      </c>
      <c r="F285" s="161" t="s">
        <v>2164</v>
      </c>
      <c r="G285" s="161" t="s">
        <v>2165</v>
      </c>
      <c r="H285" s="161" t="s">
        <v>2166</v>
      </c>
      <c r="I285" s="161" t="s">
        <v>2131</v>
      </c>
      <c r="J285" s="161" t="s">
        <v>2132</v>
      </c>
      <c r="K285" s="161" t="s">
        <v>2167</v>
      </c>
      <c r="L285" s="161" t="s">
        <v>50</v>
      </c>
      <c r="M285" s="161" t="s">
        <v>32</v>
      </c>
      <c r="N285" s="161">
        <v>2008</v>
      </c>
      <c r="O285" s="161" t="s">
        <v>2168</v>
      </c>
      <c r="P285" s="161" t="s">
        <v>2169</v>
      </c>
      <c r="Q285" s="161">
        <v>40.000954399999998</v>
      </c>
      <c r="R285" s="161" t="s">
        <v>1497</v>
      </c>
      <c r="S285" s="180" t="s">
        <v>41</v>
      </c>
      <c r="T285" s="161"/>
      <c r="U285" s="161">
        <v>31.5</v>
      </c>
      <c r="V285" s="161" t="s">
        <v>35</v>
      </c>
      <c r="W285" s="161" t="s">
        <v>36</v>
      </c>
      <c r="X285" s="161" t="s">
        <v>2324</v>
      </c>
      <c r="Y285" s="161" t="s">
        <v>2325</v>
      </c>
      <c r="Z285" s="161" t="s">
        <v>2302</v>
      </c>
      <c r="AA285" s="161"/>
      <c r="AB285" s="161"/>
      <c r="AC285" s="161" t="s">
        <v>2304</v>
      </c>
      <c r="AD285" s="169">
        <v>0.18783214933200543</v>
      </c>
      <c r="AE285" s="167" t="s">
        <v>2329</v>
      </c>
      <c r="AF285" s="162"/>
      <c r="AG285" s="150"/>
      <c r="AH285" s="150" t="s">
        <v>2746</v>
      </c>
      <c r="AI285" s="150">
        <v>2</v>
      </c>
      <c r="AJ285" s="182">
        <v>40834</v>
      </c>
      <c r="AK285" s="150"/>
      <c r="AL285" s="150" t="s">
        <v>2580</v>
      </c>
      <c r="AM285" s="150" t="s">
        <v>2520</v>
      </c>
      <c r="AN285" s="150"/>
      <c r="AO285" s="168">
        <f t="shared" si="18"/>
        <v>5.9167127039581713</v>
      </c>
    </row>
    <row r="286" spans="1:41" ht="114.75">
      <c r="A286" s="161" t="s">
        <v>2160</v>
      </c>
      <c r="B286" s="161" t="s">
        <v>2161</v>
      </c>
      <c r="C286" s="161" t="s">
        <v>224</v>
      </c>
      <c r="D286" s="161" t="s">
        <v>2162</v>
      </c>
      <c r="E286" s="161" t="s">
        <v>2163</v>
      </c>
      <c r="F286" s="161" t="s">
        <v>2164</v>
      </c>
      <c r="G286" s="161" t="s">
        <v>2165</v>
      </c>
      <c r="H286" s="161" t="s">
        <v>2166</v>
      </c>
      <c r="I286" s="161" t="s">
        <v>2131</v>
      </c>
      <c r="J286" s="161" t="s">
        <v>2132</v>
      </c>
      <c r="K286" s="161" t="s">
        <v>2167</v>
      </c>
      <c r="L286" s="161" t="s">
        <v>50</v>
      </c>
      <c r="M286" s="161" t="s">
        <v>32</v>
      </c>
      <c r="N286" s="161">
        <v>2008</v>
      </c>
      <c r="O286" s="161" t="s">
        <v>2168</v>
      </c>
      <c r="P286" s="161" t="s">
        <v>2169</v>
      </c>
      <c r="Q286" s="161">
        <v>40.000954399999998</v>
      </c>
      <c r="R286" s="161" t="s">
        <v>1497</v>
      </c>
      <c r="S286" s="180" t="s">
        <v>41</v>
      </c>
      <c r="T286" s="161"/>
      <c r="U286" s="161">
        <v>31.5</v>
      </c>
      <c r="V286" s="161" t="s">
        <v>35</v>
      </c>
      <c r="W286" s="161" t="s">
        <v>36</v>
      </c>
      <c r="X286" s="161" t="s">
        <v>2324</v>
      </c>
      <c r="Y286" s="161" t="s">
        <v>2325</v>
      </c>
      <c r="Z286" s="161" t="s">
        <v>2302</v>
      </c>
      <c r="AA286" s="161"/>
      <c r="AB286" s="161"/>
      <c r="AC286" s="161" t="s">
        <v>2304</v>
      </c>
      <c r="AD286" s="169">
        <v>5.5244749803531001E-2</v>
      </c>
      <c r="AE286" s="167" t="s">
        <v>2330</v>
      </c>
      <c r="AF286" s="162"/>
      <c r="AG286" s="150"/>
      <c r="AH286" s="150" t="s">
        <v>2746</v>
      </c>
      <c r="AI286" s="150">
        <v>2</v>
      </c>
      <c r="AJ286" s="182">
        <v>40834</v>
      </c>
      <c r="AK286" s="150"/>
      <c r="AL286" s="150" t="s">
        <v>2580</v>
      </c>
      <c r="AM286" s="150" t="s">
        <v>2520</v>
      </c>
      <c r="AN286" s="150"/>
      <c r="AO286" s="168">
        <f t="shared" si="18"/>
        <v>1.7402096188112266</v>
      </c>
    </row>
    <row r="287" spans="1:41" ht="114.75">
      <c r="A287" s="161" t="s">
        <v>2160</v>
      </c>
      <c r="B287" s="161" t="s">
        <v>2161</v>
      </c>
      <c r="C287" s="161" t="s">
        <v>224</v>
      </c>
      <c r="D287" s="161" t="s">
        <v>2162</v>
      </c>
      <c r="E287" s="161" t="s">
        <v>2163</v>
      </c>
      <c r="F287" s="161" t="s">
        <v>2164</v>
      </c>
      <c r="G287" s="161" t="s">
        <v>2165</v>
      </c>
      <c r="H287" s="161" t="s">
        <v>2166</v>
      </c>
      <c r="I287" s="161" t="s">
        <v>2131</v>
      </c>
      <c r="J287" s="161" t="s">
        <v>2132</v>
      </c>
      <c r="K287" s="161" t="s">
        <v>2167</v>
      </c>
      <c r="L287" s="161" t="s">
        <v>50</v>
      </c>
      <c r="M287" s="161" t="s">
        <v>32</v>
      </c>
      <c r="N287" s="161">
        <v>2008</v>
      </c>
      <c r="O287" s="161" t="s">
        <v>2168</v>
      </c>
      <c r="P287" s="161" t="s">
        <v>2169</v>
      </c>
      <c r="Q287" s="161">
        <v>40.000954399999998</v>
      </c>
      <c r="R287" s="161" t="s">
        <v>1497</v>
      </c>
      <c r="S287" s="180" t="s">
        <v>41</v>
      </c>
      <c r="T287" s="161"/>
      <c r="U287" s="161">
        <v>31.5</v>
      </c>
      <c r="V287" s="161" t="s">
        <v>35</v>
      </c>
      <c r="W287" s="161" t="s">
        <v>36</v>
      </c>
      <c r="X287" s="161" t="s">
        <v>2324</v>
      </c>
      <c r="Y287" s="161" t="s">
        <v>2325</v>
      </c>
      <c r="Z287" s="161" t="s">
        <v>2302</v>
      </c>
      <c r="AA287" s="161"/>
      <c r="AB287" s="161"/>
      <c r="AC287" s="161" t="s">
        <v>2304</v>
      </c>
      <c r="AD287" s="169">
        <v>4.0071895984251354E-3</v>
      </c>
      <c r="AE287" s="167" t="s">
        <v>2331</v>
      </c>
      <c r="AF287" s="162"/>
      <c r="AG287" s="150"/>
      <c r="AH287" s="150" t="s">
        <v>2746</v>
      </c>
      <c r="AI287" s="150">
        <v>2</v>
      </c>
      <c r="AJ287" s="182">
        <v>40834</v>
      </c>
      <c r="AK287" s="150"/>
      <c r="AL287" s="150" t="s">
        <v>2580</v>
      </c>
      <c r="AM287" s="150" t="s">
        <v>2520</v>
      </c>
      <c r="AN287" s="150"/>
      <c r="AO287" s="168">
        <f t="shared" si="18"/>
        <v>0.12622647235039178</v>
      </c>
    </row>
    <row r="288" spans="1:41" ht="114.75">
      <c r="A288" s="161" t="s">
        <v>2160</v>
      </c>
      <c r="B288" s="161" t="s">
        <v>2161</v>
      </c>
      <c r="C288" s="161" t="s">
        <v>224</v>
      </c>
      <c r="D288" s="161" t="s">
        <v>2162</v>
      </c>
      <c r="E288" s="161" t="s">
        <v>2163</v>
      </c>
      <c r="F288" s="161" t="s">
        <v>2164</v>
      </c>
      <c r="G288" s="161" t="s">
        <v>2165</v>
      </c>
      <c r="H288" s="161" t="s">
        <v>2166</v>
      </c>
      <c r="I288" s="161" t="s">
        <v>2131</v>
      </c>
      <c r="J288" s="161" t="s">
        <v>2132</v>
      </c>
      <c r="K288" s="161" t="s">
        <v>2167</v>
      </c>
      <c r="L288" s="161" t="s">
        <v>50</v>
      </c>
      <c r="M288" s="161" t="s">
        <v>32</v>
      </c>
      <c r="N288" s="161">
        <v>2008</v>
      </c>
      <c r="O288" s="161" t="s">
        <v>2168</v>
      </c>
      <c r="P288" s="161" t="s">
        <v>2169</v>
      </c>
      <c r="Q288" s="161">
        <v>40.000954399999998</v>
      </c>
      <c r="R288" s="161" t="s">
        <v>1497</v>
      </c>
      <c r="S288" s="180" t="s">
        <v>41</v>
      </c>
      <c r="T288" s="161"/>
      <c r="U288" s="161">
        <v>31.5</v>
      </c>
      <c r="V288" s="161" t="s">
        <v>35</v>
      </c>
      <c r="W288" s="161" t="s">
        <v>36</v>
      </c>
      <c r="X288" s="161" t="s">
        <v>2324</v>
      </c>
      <c r="Y288" s="161" t="s">
        <v>2325</v>
      </c>
      <c r="Z288" s="161" t="s">
        <v>2302</v>
      </c>
      <c r="AA288" s="161"/>
      <c r="AB288" s="161"/>
      <c r="AC288" s="161" t="s">
        <v>2304</v>
      </c>
      <c r="AD288" s="169">
        <v>0.14954987200336137</v>
      </c>
      <c r="AE288" s="167" t="s">
        <v>2332</v>
      </c>
      <c r="AF288" s="162"/>
      <c r="AG288" s="150"/>
      <c r="AH288" s="150" t="s">
        <v>2746</v>
      </c>
      <c r="AI288" s="150">
        <v>2</v>
      </c>
      <c r="AJ288" s="182">
        <v>40834</v>
      </c>
      <c r="AK288" s="150"/>
      <c r="AL288" s="150" t="s">
        <v>2580</v>
      </c>
      <c r="AM288" s="150" t="s">
        <v>2520</v>
      </c>
      <c r="AN288" s="150"/>
      <c r="AO288" s="168">
        <f t="shared" si="18"/>
        <v>4.7108209681058835</v>
      </c>
    </row>
    <row r="289" spans="1:41" ht="114.75">
      <c r="A289" s="161" t="s">
        <v>2160</v>
      </c>
      <c r="B289" s="161" t="s">
        <v>2161</v>
      </c>
      <c r="C289" s="161" t="s">
        <v>224</v>
      </c>
      <c r="D289" s="161" t="s">
        <v>2162</v>
      </c>
      <c r="E289" s="161" t="s">
        <v>2163</v>
      </c>
      <c r="F289" s="161" t="s">
        <v>2164</v>
      </c>
      <c r="G289" s="161" t="s">
        <v>2165</v>
      </c>
      <c r="H289" s="161" t="s">
        <v>2166</v>
      </c>
      <c r="I289" s="161" t="s">
        <v>2131</v>
      </c>
      <c r="J289" s="161" t="s">
        <v>2132</v>
      </c>
      <c r="K289" s="161" t="s">
        <v>2167</v>
      </c>
      <c r="L289" s="161" t="s">
        <v>50</v>
      </c>
      <c r="M289" s="161" t="s">
        <v>32</v>
      </c>
      <c r="N289" s="161">
        <v>2008</v>
      </c>
      <c r="O289" s="161" t="s">
        <v>2168</v>
      </c>
      <c r="P289" s="161" t="s">
        <v>2169</v>
      </c>
      <c r="Q289" s="161">
        <v>40.000954399999998</v>
      </c>
      <c r="R289" s="161" t="s">
        <v>1497</v>
      </c>
      <c r="S289" s="180" t="s">
        <v>41</v>
      </c>
      <c r="T289" s="161"/>
      <c r="U289" s="161">
        <v>31.5</v>
      </c>
      <c r="V289" s="161" t="s">
        <v>35</v>
      </c>
      <c r="W289" s="161" t="s">
        <v>36</v>
      </c>
      <c r="X289" s="161" t="s">
        <v>2324</v>
      </c>
      <c r="Y289" s="161" t="s">
        <v>2325</v>
      </c>
      <c r="Z289" s="161" t="s">
        <v>2302</v>
      </c>
      <c r="AA289" s="161"/>
      <c r="AB289" s="161"/>
      <c r="AC289" s="161" t="s">
        <v>2304</v>
      </c>
      <c r="AD289" s="169">
        <v>0.25642122954582597</v>
      </c>
      <c r="AE289" s="167" t="s">
        <v>2333</v>
      </c>
      <c r="AF289" s="162"/>
      <c r="AG289" s="150"/>
      <c r="AH289" s="150" t="s">
        <v>2746</v>
      </c>
      <c r="AI289" s="150">
        <v>2</v>
      </c>
      <c r="AJ289" s="182">
        <v>40834</v>
      </c>
      <c r="AK289" s="150"/>
      <c r="AL289" s="150" t="s">
        <v>2580</v>
      </c>
      <c r="AM289" s="150" t="s">
        <v>2520</v>
      </c>
      <c r="AN289" s="150"/>
      <c r="AO289" s="168">
        <f t="shared" si="18"/>
        <v>8.0772687306935183</v>
      </c>
    </row>
    <row r="290" spans="1:41" ht="114.75">
      <c r="A290" s="161" t="s">
        <v>2160</v>
      </c>
      <c r="B290" s="161" t="s">
        <v>2161</v>
      </c>
      <c r="C290" s="161" t="s">
        <v>224</v>
      </c>
      <c r="D290" s="161" t="s">
        <v>2162</v>
      </c>
      <c r="E290" s="161" t="s">
        <v>2163</v>
      </c>
      <c r="F290" s="161" t="s">
        <v>2164</v>
      </c>
      <c r="G290" s="161" t="s">
        <v>2165</v>
      </c>
      <c r="H290" s="161" t="s">
        <v>2166</v>
      </c>
      <c r="I290" s="161" t="s">
        <v>2131</v>
      </c>
      <c r="J290" s="161" t="s">
        <v>2132</v>
      </c>
      <c r="K290" s="161" t="s">
        <v>2167</v>
      </c>
      <c r="L290" s="161" t="s">
        <v>50</v>
      </c>
      <c r="M290" s="161" t="s">
        <v>32</v>
      </c>
      <c r="N290" s="161">
        <v>2008</v>
      </c>
      <c r="O290" s="161" t="s">
        <v>2168</v>
      </c>
      <c r="P290" s="161" t="s">
        <v>2169</v>
      </c>
      <c r="Q290" s="161">
        <v>40.000954399999998</v>
      </c>
      <c r="R290" s="161" t="s">
        <v>1497</v>
      </c>
      <c r="S290" s="180" t="s">
        <v>41</v>
      </c>
      <c r="T290" s="161"/>
      <c r="U290" s="161">
        <v>31.5</v>
      </c>
      <c r="V290" s="161" t="s">
        <v>35</v>
      </c>
      <c r="W290" s="161" t="s">
        <v>36</v>
      </c>
      <c r="X290" s="161" t="s">
        <v>2324</v>
      </c>
      <c r="Y290" s="161" t="s">
        <v>2325</v>
      </c>
      <c r="Z290" s="161" t="s">
        <v>2302</v>
      </c>
      <c r="AA290" s="161"/>
      <c r="AB290" s="161"/>
      <c r="AC290" s="161" t="s">
        <v>2304</v>
      </c>
      <c r="AD290" s="169">
        <v>0.10955578552587555</v>
      </c>
      <c r="AE290" s="167" t="s">
        <v>2334</v>
      </c>
      <c r="AF290" s="162"/>
      <c r="AG290" s="150"/>
      <c r="AH290" s="150" t="s">
        <v>2746</v>
      </c>
      <c r="AI290" s="150">
        <v>2</v>
      </c>
      <c r="AJ290" s="182">
        <v>40834</v>
      </c>
      <c r="AK290" s="150"/>
      <c r="AL290" s="150" t="s">
        <v>2580</v>
      </c>
      <c r="AM290" s="150" t="s">
        <v>2520</v>
      </c>
      <c r="AN290" s="150"/>
      <c r="AO290" s="168">
        <f t="shared" si="18"/>
        <v>3.4510072440650799</v>
      </c>
    </row>
    <row r="291" spans="1:41" ht="114.75">
      <c r="A291" s="161" t="s">
        <v>2160</v>
      </c>
      <c r="B291" s="161" t="s">
        <v>2161</v>
      </c>
      <c r="C291" s="161" t="s">
        <v>224</v>
      </c>
      <c r="D291" s="161" t="s">
        <v>2162</v>
      </c>
      <c r="E291" s="161" t="s">
        <v>2163</v>
      </c>
      <c r="F291" s="161" t="s">
        <v>2164</v>
      </c>
      <c r="G291" s="161" t="s">
        <v>2165</v>
      </c>
      <c r="H291" s="161" t="s">
        <v>2166</v>
      </c>
      <c r="I291" s="161" t="s">
        <v>2131</v>
      </c>
      <c r="J291" s="161" t="s">
        <v>2132</v>
      </c>
      <c r="K291" s="161" t="s">
        <v>2167</v>
      </c>
      <c r="L291" s="161" t="s">
        <v>50</v>
      </c>
      <c r="M291" s="161" t="s">
        <v>32</v>
      </c>
      <c r="N291" s="161">
        <v>2008</v>
      </c>
      <c r="O291" s="161" t="s">
        <v>2168</v>
      </c>
      <c r="P291" s="161" t="s">
        <v>2169</v>
      </c>
      <c r="Q291" s="161">
        <v>40.000954399999998</v>
      </c>
      <c r="R291" s="161" t="s">
        <v>1497</v>
      </c>
      <c r="S291" s="180" t="s">
        <v>41</v>
      </c>
      <c r="T291" s="161"/>
      <c r="U291" s="161">
        <v>31.5</v>
      </c>
      <c r="V291" s="161" t="s">
        <v>35</v>
      </c>
      <c r="W291" s="161" t="s">
        <v>36</v>
      </c>
      <c r="X291" s="161" t="s">
        <v>2324</v>
      </c>
      <c r="Y291" s="161" t="s">
        <v>2325</v>
      </c>
      <c r="Z291" s="161" t="s">
        <v>2302</v>
      </c>
      <c r="AA291" s="161"/>
      <c r="AB291" s="161"/>
      <c r="AC291" s="161" t="s">
        <v>2304</v>
      </c>
      <c r="AD291" s="169">
        <v>9.1776313229950446E-2</v>
      </c>
      <c r="AE291" s="167" t="s">
        <v>2335</v>
      </c>
      <c r="AF291" s="162"/>
      <c r="AG291" s="150"/>
      <c r="AH291" s="150" t="s">
        <v>2746</v>
      </c>
      <c r="AI291" s="150">
        <v>2</v>
      </c>
      <c r="AJ291" s="182">
        <v>40834</v>
      </c>
      <c r="AK291" s="150"/>
      <c r="AL291" s="150" t="s">
        <v>2580</v>
      </c>
      <c r="AM291" s="150" t="s">
        <v>2520</v>
      </c>
      <c r="AN291" s="150"/>
      <c r="AO291" s="168">
        <f t="shared" si="18"/>
        <v>2.8909538667434389</v>
      </c>
    </row>
    <row r="292" spans="1:41" ht="27.95" customHeight="1">
      <c r="A292" s="161" t="s">
        <v>889</v>
      </c>
      <c r="B292" s="161" t="s">
        <v>2170</v>
      </c>
      <c r="C292" s="161" t="s">
        <v>301</v>
      </c>
      <c r="D292" s="161" t="s">
        <v>164</v>
      </c>
      <c r="E292" s="161" t="s">
        <v>303</v>
      </c>
      <c r="F292" s="161" t="s">
        <v>2171</v>
      </c>
      <c r="G292" s="161">
        <v>8008811</v>
      </c>
      <c r="H292" s="161" t="s">
        <v>2172</v>
      </c>
      <c r="I292" s="161" t="s">
        <v>2131</v>
      </c>
      <c r="J292" s="161" t="s">
        <v>2132</v>
      </c>
      <c r="K292" s="161" t="s">
        <v>2173</v>
      </c>
      <c r="L292" s="161" t="s">
        <v>50</v>
      </c>
      <c r="M292" s="161" t="s">
        <v>32</v>
      </c>
      <c r="N292" s="161">
        <v>1997</v>
      </c>
      <c r="O292" s="161" t="s">
        <v>2174</v>
      </c>
      <c r="P292" s="161" t="s">
        <v>2175</v>
      </c>
      <c r="Q292" s="161">
        <v>0.28325359999999999</v>
      </c>
      <c r="R292" s="161" t="s">
        <v>1487</v>
      </c>
      <c r="S292" s="180">
        <v>3.6895929999999999</v>
      </c>
      <c r="T292" s="161"/>
      <c r="U292" s="161">
        <v>90</v>
      </c>
      <c r="V292" s="161" t="s">
        <v>1512</v>
      </c>
      <c r="W292" s="161" t="s">
        <v>36</v>
      </c>
      <c r="X292" s="161"/>
      <c r="Y292" s="161"/>
      <c r="Z292" s="161"/>
      <c r="AA292" s="161"/>
      <c r="AB292" s="161"/>
      <c r="AC292" s="161" t="s">
        <v>2570</v>
      </c>
      <c r="AD292" s="169">
        <v>0.18306639174224246</v>
      </c>
      <c r="AE292" s="167" t="s">
        <v>2733</v>
      </c>
      <c r="AF292" s="150"/>
      <c r="AG292" s="150"/>
      <c r="AH292" s="150" t="s">
        <v>2801</v>
      </c>
      <c r="AI292" s="184">
        <v>2</v>
      </c>
      <c r="AJ292" s="182">
        <v>40872</v>
      </c>
      <c r="AK292" s="184"/>
      <c r="AL292" s="150" t="s">
        <v>2580</v>
      </c>
      <c r="AM292" s="184" t="s">
        <v>2581</v>
      </c>
      <c r="AN292" s="184"/>
      <c r="AO292" s="168">
        <f t="shared" si="18"/>
        <v>16.475975256801821</v>
      </c>
    </row>
    <row r="293" spans="1:41" ht="27.95" customHeight="1">
      <c r="A293" s="161" t="s">
        <v>889</v>
      </c>
      <c r="B293" s="161" t="s">
        <v>2170</v>
      </c>
      <c r="C293" s="161" t="s">
        <v>301</v>
      </c>
      <c r="D293" s="161" t="s">
        <v>164</v>
      </c>
      <c r="E293" s="161" t="s">
        <v>303</v>
      </c>
      <c r="F293" s="161" t="s">
        <v>2171</v>
      </c>
      <c r="G293" s="161">
        <v>8008811</v>
      </c>
      <c r="H293" s="161" t="s">
        <v>2172</v>
      </c>
      <c r="I293" s="161" t="s">
        <v>2131</v>
      </c>
      <c r="J293" s="161" t="s">
        <v>2132</v>
      </c>
      <c r="K293" s="161" t="s">
        <v>2173</v>
      </c>
      <c r="L293" s="161" t="s">
        <v>50</v>
      </c>
      <c r="M293" s="161" t="s">
        <v>32</v>
      </c>
      <c r="N293" s="161">
        <v>1997</v>
      </c>
      <c r="O293" s="161" t="s">
        <v>2174</v>
      </c>
      <c r="P293" s="161" t="s">
        <v>2175</v>
      </c>
      <c r="Q293" s="161">
        <v>0.28325359999999999</v>
      </c>
      <c r="R293" s="161" t="s">
        <v>1487</v>
      </c>
      <c r="S293" s="180">
        <v>3.6895929999999999</v>
      </c>
      <c r="T293" s="161"/>
      <c r="U293" s="161">
        <v>90</v>
      </c>
      <c r="V293" s="161" t="s">
        <v>1512</v>
      </c>
      <c r="W293" s="161" t="s">
        <v>36</v>
      </c>
      <c r="X293" s="161"/>
      <c r="Y293" s="161"/>
      <c r="Z293" s="161"/>
      <c r="AA293" s="161"/>
      <c r="AB293" s="161"/>
      <c r="AC293" s="161" t="s">
        <v>2570</v>
      </c>
      <c r="AD293" s="169">
        <v>0.39941758198307348</v>
      </c>
      <c r="AE293" s="167" t="s">
        <v>2731</v>
      </c>
      <c r="AF293" s="150"/>
      <c r="AG293" s="150"/>
      <c r="AH293" s="150" t="s">
        <v>2801</v>
      </c>
      <c r="AI293" s="184">
        <v>2</v>
      </c>
      <c r="AJ293" s="182">
        <v>40872</v>
      </c>
      <c r="AK293" s="184"/>
      <c r="AL293" s="150" t="s">
        <v>2580</v>
      </c>
      <c r="AM293" s="184" t="s">
        <v>2581</v>
      </c>
      <c r="AN293" s="184"/>
      <c r="AO293" s="168">
        <f t="shared" si="18"/>
        <v>35.947582378476611</v>
      </c>
    </row>
    <row r="294" spans="1:41" ht="27.95" customHeight="1">
      <c r="A294" s="161" t="s">
        <v>889</v>
      </c>
      <c r="B294" s="161" t="s">
        <v>2170</v>
      </c>
      <c r="C294" s="161" t="s">
        <v>301</v>
      </c>
      <c r="D294" s="161" t="s">
        <v>164</v>
      </c>
      <c r="E294" s="161" t="s">
        <v>303</v>
      </c>
      <c r="F294" s="161" t="s">
        <v>2171</v>
      </c>
      <c r="G294" s="161">
        <v>8008811</v>
      </c>
      <c r="H294" s="161" t="s">
        <v>2172</v>
      </c>
      <c r="I294" s="161" t="s">
        <v>2131</v>
      </c>
      <c r="J294" s="161" t="s">
        <v>2132</v>
      </c>
      <c r="K294" s="161" t="s">
        <v>2173</v>
      </c>
      <c r="L294" s="161" t="s">
        <v>50</v>
      </c>
      <c r="M294" s="161" t="s">
        <v>32</v>
      </c>
      <c r="N294" s="161">
        <v>1997</v>
      </c>
      <c r="O294" s="161" t="s">
        <v>2174</v>
      </c>
      <c r="P294" s="161" t="s">
        <v>2175</v>
      </c>
      <c r="Q294" s="161">
        <v>0.28325359999999999</v>
      </c>
      <c r="R294" s="161" t="s">
        <v>1487</v>
      </c>
      <c r="S294" s="180">
        <v>3.6895929999999999</v>
      </c>
      <c r="T294" s="161"/>
      <c r="U294" s="161">
        <v>90</v>
      </c>
      <c r="V294" s="161" t="s">
        <v>1512</v>
      </c>
      <c r="W294" s="161" t="s">
        <v>36</v>
      </c>
      <c r="X294" s="161"/>
      <c r="Y294" s="161"/>
      <c r="Z294" s="161"/>
      <c r="AA294" s="161"/>
      <c r="AB294" s="161"/>
      <c r="AC294" s="161" t="s">
        <v>2570</v>
      </c>
      <c r="AD294" s="169">
        <v>9.2989240913436605E-2</v>
      </c>
      <c r="AE294" s="167" t="s">
        <v>2732</v>
      </c>
      <c r="AF294" s="150"/>
      <c r="AG294" s="150"/>
      <c r="AH294" s="150" t="s">
        <v>2801</v>
      </c>
      <c r="AI294" s="184">
        <v>2</v>
      </c>
      <c r="AJ294" s="182">
        <v>40872</v>
      </c>
      <c r="AK294" s="184"/>
      <c r="AL294" s="150" t="s">
        <v>2580</v>
      </c>
      <c r="AM294" s="184" t="s">
        <v>2581</v>
      </c>
      <c r="AN294" s="184"/>
      <c r="AO294" s="168">
        <f t="shared" si="18"/>
        <v>8.3690316822092949</v>
      </c>
    </row>
    <row r="295" spans="1:41" ht="27.95" customHeight="1">
      <c r="A295" s="161" t="s">
        <v>889</v>
      </c>
      <c r="B295" s="161" t="s">
        <v>2170</v>
      </c>
      <c r="C295" s="161" t="s">
        <v>301</v>
      </c>
      <c r="D295" s="161" t="s">
        <v>164</v>
      </c>
      <c r="E295" s="161" t="s">
        <v>303</v>
      </c>
      <c r="F295" s="161" t="s">
        <v>2171</v>
      </c>
      <c r="G295" s="161">
        <v>8008811</v>
      </c>
      <c r="H295" s="161" t="s">
        <v>2172</v>
      </c>
      <c r="I295" s="161" t="s">
        <v>2131</v>
      </c>
      <c r="J295" s="161" t="s">
        <v>2132</v>
      </c>
      <c r="K295" s="161" t="s">
        <v>2173</v>
      </c>
      <c r="L295" s="161" t="s">
        <v>50</v>
      </c>
      <c r="M295" s="161" t="s">
        <v>32</v>
      </c>
      <c r="N295" s="161">
        <v>1997</v>
      </c>
      <c r="O295" s="161" t="s">
        <v>2174</v>
      </c>
      <c r="P295" s="161" t="s">
        <v>2175</v>
      </c>
      <c r="Q295" s="161">
        <v>0.28325359999999999</v>
      </c>
      <c r="R295" s="161" t="s">
        <v>1487</v>
      </c>
      <c r="S295" s="180">
        <v>3.6895929999999999</v>
      </c>
      <c r="T295" s="161"/>
      <c r="U295" s="161">
        <v>90</v>
      </c>
      <c r="V295" s="161" t="s">
        <v>1512</v>
      </c>
      <c r="W295" s="161" t="s">
        <v>36</v>
      </c>
      <c r="X295" s="161"/>
      <c r="Y295" s="161"/>
      <c r="Z295" s="161"/>
      <c r="AA295" s="161"/>
      <c r="AB295" s="161"/>
      <c r="AC295" s="161" t="s">
        <v>2570</v>
      </c>
      <c r="AD295" s="169">
        <v>0.32452678536124757</v>
      </c>
      <c r="AE295" s="167" t="s">
        <v>2732</v>
      </c>
      <c r="AF295" s="150"/>
      <c r="AG295" s="150"/>
      <c r="AH295" s="150" t="s">
        <v>2801</v>
      </c>
      <c r="AI295" s="184">
        <v>2</v>
      </c>
      <c r="AJ295" s="182">
        <v>40872</v>
      </c>
      <c r="AK295" s="184"/>
      <c r="AL295" s="150" t="s">
        <v>2580</v>
      </c>
      <c r="AM295" s="184" t="s">
        <v>2581</v>
      </c>
      <c r="AN295" s="184"/>
      <c r="AO295" s="168">
        <f t="shared" si="18"/>
        <v>29.207410682512283</v>
      </c>
    </row>
    <row r="296" spans="1:41" ht="27.95" customHeight="1">
      <c r="A296" s="161" t="s">
        <v>889</v>
      </c>
      <c r="B296" s="161" t="s">
        <v>2176</v>
      </c>
      <c r="C296" s="161" t="s">
        <v>301</v>
      </c>
      <c r="D296" s="161" t="s">
        <v>2177</v>
      </c>
      <c r="E296" s="161" t="s">
        <v>303</v>
      </c>
      <c r="F296" s="161" t="s">
        <v>2178</v>
      </c>
      <c r="G296" s="161">
        <v>8063611</v>
      </c>
      <c r="H296" s="161" t="s">
        <v>2179</v>
      </c>
      <c r="I296" s="161" t="s">
        <v>2131</v>
      </c>
      <c r="J296" s="161" t="s">
        <v>2132</v>
      </c>
      <c r="K296" s="161" t="s">
        <v>2180</v>
      </c>
      <c r="L296" s="161" t="s">
        <v>50</v>
      </c>
      <c r="M296" s="161" t="s">
        <v>32</v>
      </c>
      <c r="N296" s="161">
        <v>1997</v>
      </c>
      <c r="O296" s="161" t="s">
        <v>2181</v>
      </c>
      <c r="P296" s="161" t="s">
        <v>1372</v>
      </c>
      <c r="Q296" s="161">
        <v>26.868565999999998</v>
      </c>
      <c r="R296" s="161" t="s">
        <v>2182</v>
      </c>
      <c r="S296" s="180" t="s">
        <v>41</v>
      </c>
      <c r="T296" s="161"/>
      <c r="U296" s="161">
        <v>41</v>
      </c>
      <c r="V296" s="161" t="s">
        <v>35</v>
      </c>
      <c r="W296" s="161" t="s">
        <v>36</v>
      </c>
      <c r="X296" s="161"/>
      <c r="Y296" s="161"/>
      <c r="Z296" s="161"/>
      <c r="AA296" s="161"/>
      <c r="AB296" s="161"/>
      <c r="AC296" s="161" t="s">
        <v>2304</v>
      </c>
      <c r="AD296" s="169">
        <v>0.11824149966138789</v>
      </c>
      <c r="AE296" s="167">
        <v>10200202</v>
      </c>
      <c r="AF296" s="150"/>
      <c r="AG296" s="150"/>
      <c r="AH296" s="150" t="s">
        <v>2802</v>
      </c>
      <c r="AI296" s="184">
        <v>2</v>
      </c>
      <c r="AJ296" s="182">
        <v>40872</v>
      </c>
      <c r="AK296" s="184"/>
      <c r="AL296" s="184" t="s">
        <v>2580</v>
      </c>
      <c r="AM296" s="184" t="s">
        <v>2581</v>
      </c>
      <c r="AN296" s="184"/>
      <c r="AO296" s="168">
        <f t="shared" si="18"/>
        <v>4.8479014861169034</v>
      </c>
    </row>
    <row r="297" spans="1:41" ht="27.95" customHeight="1">
      <c r="A297" s="161" t="s">
        <v>889</v>
      </c>
      <c r="B297" s="161" t="s">
        <v>2176</v>
      </c>
      <c r="C297" s="161" t="s">
        <v>301</v>
      </c>
      <c r="D297" s="161" t="s">
        <v>2177</v>
      </c>
      <c r="E297" s="161" t="s">
        <v>303</v>
      </c>
      <c r="F297" s="161" t="s">
        <v>2178</v>
      </c>
      <c r="G297" s="161">
        <v>8063611</v>
      </c>
      <c r="H297" s="161" t="s">
        <v>2179</v>
      </c>
      <c r="I297" s="161" t="s">
        <v>2131</v>
      </c>
      <c r="J297" s="161" t="s">
        <v>2132</v>
      </c>
      <c r="K297" s="161" t="s">
        <v>2180</v>
      </c>
      <c r="L297" s="161" t="s">
        <v>50</v>
      </c>
      <c r="M297" s="161" t="s">
        <v>32</v>
      </c>
      <c r="N297" s="161">
        <v>1997</v>
      </c>
      <c r="O297" s="161" t="s">
        <v>2181</v>
      </c>
      <c r="P297" s="161" t="s">
        <v>1372</v>
      </c>
      <c r="Q297" s="161">
        <v>26.868565999999998</v>
      </c>
      <c r="R297" s="161" t="s">
        <v>2182</v>
      </c>
      <c r="S297" s="180" t="s">
        <v>41</v>
      </c>
      <c r="T297" s="161"/>
      <c r="U297" s="161">
        <v>41</v>
      </c>
      <c r="V297" s="161" t="s">
        <v>35</v>
      </c>
      <c r="W297" s="161" t="s">
        <v>36</v>
      </c>
      <c r="X297" s="161"/>
      <c r="Y297" s="161"/>
      <c r="Z297" s="161"/>
      <c r="AA297" s="161"/>
      <c r="AB297" s="161"/>
      <c r="AC297" s="161" t="s">
        <v>2304</v>
      </c>
      <c r="AD297" s="169">
        <v>8.6604136018844785E-2</v>
      </c>
      <c r="AE297" s="167">
        <v>10200704</v>
      </c>
      <c r="AF297" s="150"/>
      <c r="AG297" s="150"/>
      <c r="AH297" s="150" t="s">
        <v>2802</v>
      </c>
      <c r="AI297" s="184">
        <v>2</v>
      </c>
      <c r="AJ297" s="182">
        <v>40872</v>
      </c>
      <c r="AK297" s="184"/>
      <c r="AL297" s="184" t="s">
        <v>2580</v>
      </c>
      <c r="AM297" s="184" t="s">
        <v>2581</v>
      </c>
      <c r="AN297" s="184"/>
      <c r="AO297" s="168">
        <f t="shared" si="18"/>
        <v>3.5507695767726362</v>
      </c>
    </row>
    <row r="298" spans="1:41" ht="27.95" customHeight="1">
      <c r="A298" s="161" t="s">
        <v>889</v>
      </c>
      <c r="B298" s="161" t="s">
        <v>2176</v>
      </c>
      <c r="C298" s="161" t="s">
        <v>301</v>
      </c>
      <c r="D298" s="161" t="s">
        <v>2177</v>
      </c>
      <c r="E298" s="161" t="s">
        <v>303</v>
      </c>
      <c r="F298" s="161" t="s">
        <v>2178</v>
      </c>
      <c r="G298" s="161">
        <v>8063611</v>
      </c>
      <c r="H298" s="161" t="s">
        <v>2179</v>
      </c>
      <c r="I298" s="161" t="s">
        <v>2131</v>
      </c>
      <c r="J298" s="161" t="s">
        <v>2132</v>
      </c>
      <c r="K298" s="161" t="s">
        <v>2180</v>
      </c>
      <c r="L298" s="161" t="s">
        <v>50</v>
      </c>
      <c r="M298" s="161" t="s">
        <v>32</v>
      </c>
      <c r="N298" s="161">
        <v>1997</v>
      </c>
      <c r="O298" s="161" t="s">
        <v>2181</v>
      </c>
      <c r="P298" s="161" t="s">
        <v>1372</v>
      </c>
      <c r="Q298" s="161">
        <v>26.868565999999998</v>
      </c>
      <c r="R298" s="161" t="s">
        <v>2182</v>
      </c>
      <c r="S298" s="180" t="s">
        <v>41</v>
      </c>
      <c r="T298" s="161"/>
      <c r="U298" s="161">
        <v>41</v>
      </c>
      <c r="V298" s="161" t="s">
        <v>35</v>
      </c>
      <c r="W298" s="161" t="s">
        <v>36</v>
      </c>
      <c r="X298" s="161"/>
      <c r="Y298" s="161"/>
      <c r="Z298" s="161"/>
      <c r="AA298" s="161"/>
      <c r="AB298" s="161"/>
      <c r="AC298" s="161" t="s">
        <v>2304</v>
      </c>
      <c r="AD298" s="169">
        <v>1.1043705717131758E-2</v>
      </c>
      <c r="AE298" s="167">
        <v>10200707</v>
      </c>
      <c r="AF298" s="150"/>
      <c r="AG298" s="150"/>
      <c r="AH298" s="150" t="s">
        <v>2802</v>
      </c>
      <c r="AI298" s="184">
        <v>2</v>
      </c>
      <c r="AJ298" s="182">
        <v>40872</v>
      </c>
      <c r="AK298" s="184"/>
      <c r="AL298" s="184" t="s">
        <v>2580</v>
      </c>
      <c r="AM298" s="184" t="s">
        <v>2581</v>
      </c>
      <c r="AN298" s="184"/>
      <c r="AO298" s="168">
        <f t="shared" si="18"/>
        <v>0.45279193440240206</v>
      </c>
    </row>
    <row r="299" spans="1:41" ht="27.95" customHeight="1">
      <c r="A299" s="161" t="s">
        <v>889</v>
      </c>
      <c r="B299" s="161" t="s">
        <v>2176</v>
      </c>
      <c r="C299" s="161" t="s">
        <v>301</v>
      </c>
      <c r="D299" s="161" t="s">
        <v>2177</v>
      </c>
      <c r="E299" s="161" t="s">
        <v>303</v>
      </c>
      <c r="F299" s="161" t="s">
        <v>2178</v>
      </c>
      <c r="G299" s="161">
        <v>8063611</v>
      </c>
      <c r="H299" s="161" t="s">
        <v>2179</v>
      </c>
      <c r="I299" s="161" t="s">
        <v>2131</v>
      </c>
      <c r="J299" s="161" t="s">
        <v>2132</v>
      </c>
      <c r="K299" s="161" t="s">
        <v>2180</v>
      </c>
      <c r="L299" s="161" t="s">
        <v>50</v>
      </c>
      <c r="M299" s="161" t="s">
        <v>32</v>
      </c>
      <c r="N299" s="161">
        <v>1997</v>
      </c>
      <c r="O299" s="161" t="s">
        <v>2181</v>
      </c>
      <c r="P299" s="161" t="s">
        <v>1372</v>
      </c>
      <c r="Q299" s="161">
        <v>26.868565999999998</v>
      </c>
      <c r="R299" s="161" t="s">
        <v>2182</v>
      </c>
      <c r="S299" s="180" t="s">
        <v>41</v>
      </c>
      <c r="T299" s="161"/>
      <c r="U299" s="161">
        <v>41</v>
      </c>
      <c r="V299" s="161" t="s">
        <v>35</v>
      </c>
      <c r="W299" s="161" t="s">
        <v>36</v>
      </c>
      <c r="X299" s="161"/>
      <c r="Y299" s="161"/>
      <c r="Z299" s="161"/>
      <c r="AA299" s="161"/>
      <c r="AB299" s="161"/>
      <c r="AC299" s="161" t="s">
        <v>2304</v>
      </c>
      <c r="AD299" s="169">
        <v>6.737835349760705E-3</v>
      </c>
      <c r="AE299" s="167">
        <v>10200704</v>
      </c>
      <c r="AF299" s="150"/>
      <c r="AG299" s="150"/>
      <c r="AH299" s="150" t="s">
        <v>2802</v>
      </c>
      <c r="AI299" s="184">
        <v>2</v>
      </c>
      <c r="AJ299" s="182">
        <v>40872</v>
      </c>
      <c r="AK299" s="184"/>
      <c r="AL299" s="184" t="s">
        <v>2580</v>
      </c>
      <c r="AM299" s="184" t="s">
        <v>2581</v>
      </c>
      <c r="AN299" s="184"/>
      <c r="AO299" s="168">
        <f t="shared" si="18"/>
        <v>0.27625124934018891</v>
      </c>
    </row>
    <row r="300" spans="1:41" ht="27.95" customHeight="1">
      <c r="A300" s="161" t="s">
        <v>889</v>
      </c>
      <c r="B300" s="161" t="s">
        <v>2176</v>
      </c>
      <c r="C300" s="161" t="s">
        <v>301</v>
      </c>
      <c r="D300" s="161" t="s">
        <v>2177</v>
      </c>
      <c r="E300" s="161" t="s">
        <v>303</v>
      </c>
      <c r="F300" s="161" t="s">
        <v>2178</v>
      </c>
      <c r="G300" s="161">
        <v>8063611</v>
      </c>
      <c r="H300" s="161" t="s">
        <v>2179</v>
      </c>
      <c r="I300" s="161" t="s">
        <v>2131</v>
      </c>
      <c r="J300" s="161" t="s">
        <v>2132</v>
      </c>
      <c r="K300" s="161" t="s">
        <v>2180</v>
      </c>
      <c r="L300" s="161" t="s">
        <v>50</v>
      </c>
      <c r="M300" s="161" t="s">
        <v>32</v>
      </c>
      <c r="N300" s="161">
        <v>1997</v>
      </c>
      <c r="O300" s="161" t="s">
        <v>2181</v>
      </c>
      <c r="P300" s="161" t="s">
        <v>1372</v>
      </c>
      <c r="Q300" s="161">
        <v>26.868565999999998</v>
      </c>
      <c r="R300" s="161" t="s">
        <v>2182</v>
      </c>
      <c r="S300" s="180" t="s">
        <v>41</v>
      </c>
      <c r="T300" s="161"/>
      <c r="U300" s="161">
        <v>41</v>
      </c>
      <c r="V300" s="161" t="s">
        <v>35</v>
      </c>
      <c r="W300" s="161" t="s">
        <v>36</v>
      </c>
      <c r="X300" s="161"/>
      <c r="Y300" s="161"/>
      <c r="Z300" s="161"/>
      <c r="AA300" s="161"/>
      <c r="AB300" s="161"/>
      <c r="AC300" s="161" t="s">
        <v>2304</v>
      </c>
      <c r="AD300" s="169">
        <v>0.15566925611914445</v>
      </c>
      <c r="AE300" s="167">
        <v>10200704</v>
      </c>
      <c r="AF300" s="150"/>
      <c r="AG300" s="150"/>
      <c r="AH300" s="150" t="s">
        <v>2802</v>
      </c>
      <c r="AI300" s="184">
        <v>2</v>
      </c>
      <c r="AJ300" s="182">
        <v>40872</v>
      </c>
      <c r="AK300" s="184"/>
      <c r="AL300" s="184" t="s">
        <v>2580</v>
      </c>
      <c r="AM300" s="184" t="s">
        <v>2581</v>
      </c>
      <c r="AN300" s="184"/>
      <c r="AO300" s="168">
        <f t="shared" si="18"/>
        <v>6.3824395008849226</v>
      </c>
    </row>
    <row r="301" spans="1:41" ht="27.95" customHeight="1">
      <c r="A301" s="161" t="s">
        <v>889</v>
      </c>
      <c r="B301" s="161" t="s">
        <v>2176</v>
      </c>
      <c r="C301" s="161" t="s">
        <v>301</v>
      </c>
      <c r="D301" s="161" t="s">
        <v>2177</v>
      </c>
      <c r="E301" s="161" t="s">
        <v>303</v>
      </c>
      <c r="F301" s="161" t="s">
        <v>2178</v>
      </c>
      <c r="G301" s="161">
        <v>8063611</v>
      </c>
      <c r="H301" s="161" t="s">
        <v>2179</v>
      </c>
      <c r="I301" s="161" t="s">
        <v>2131</v>
      </c>
      <c r="J301" s="161" t="s">
        <v>2132</v>
      </c>
      <c r="K301" s="161" t="s">
        <v>2180</v>
      </c>
      <c r="L301" s="161" t="s">
        <v>50</v>
      </c>
      <c r="M301" s="161" t="s">
        <v>32</v>
      </c>
      <c r="N301" s="161">
        <v>1997</v>
      </c>
      <c r="O301" s="161" t="s">
        <v>2181</v>
      </c>
      <c r="P301" s="161" t="s">
        <v>1372</v>
      </c>
      <c r="Q301" s="161">
        <v>26.868565999999998</v>
      </c>
      <c r="R301" s="161" t="s">
        <v>2182</v>
      </c>
      <c r="S301" s="180" t="s">
        <v>41</v>
      </c>
      <c r="T301" s="161"/>
      <c r="U301" s="161">
        <v>41</v>
      </c>
      <c r="V301" s="161" t="s">
        <v>35</v>
      </c>
      <c r="W301" s="161" t="s">
        <v>36</v>
      </c>
      <c r="X301" s="161"/>
      <c r="Y301" s="161"/>
      <c r="Z301" s="161"/>
      <c r="AA301" s="161"/>
      <c r="AB301" s="161"/>
      <c r="AC301" s="161" t="s">
        <v>2304</v>
      </c>
      <c r="AD301" s="169">
        <v>2.7735142397507948E-2</v>
      </c>
      <c r="AE301" s="167">
        <v>10200707</v>
      </c>
      <c r="AF301" s="150"/>
      <c r="AG301" s="150"/>
      <c r="AH301" s="150" t="s">
        <v>2802</v>
      </c>
      <c r="AI301" s="184">
        <v>2</v>
      </c>
      <c r="AJ301" s="182">
        <v>40872</v>
      </c>
      <c r="AK301" s="184"/>
      <c r="AL301" s="184" t="s">
        <v>2580</v>
      </c>
      <c r="AM301" s="184" t="s">
        <v>2581</v>
      </c>
      <c r="AN301" s="184"/>
      <c r="AO301" s="168">
        <f t="shared" si="18"/>
        <v>1.1371408382978259</v>
      </c>
    </row>
    <row r="302" spans="1:41" ht="27.95" customHeight="1">
      <c r="A302" s="161" t="s">
        <v>889</v>
      </c>
      <c r="B302" s="161" t="s">
        <v>2176</v>
      </c>
      <c r="C302" s="161" t="s">
        <v>301</v>
      </c>
      <c r="D302" s="161" t="s">
        <v>2177</v>
      </c>
      <c r="E302" s="161" t="s">
        <v>303</v>
      </c>
      <c r="F302" s="161" t="s">
        <v>2178</v>
      </c>
      <c r="G302" s="161">
        <v>8063611</v>
      </c>
      <c r="H302" s="161" t="s">
        <v>2179</v>
      </c>
      <c r="I302" s="161" t="s">
        <v>2131</v>
      </c>
      <c r="J302" s="161" t="s">
        <v>2132</v>
      </c>
      <c r="K302" s="161" t="s">
        <v>2180</v>
      </c>
      <c r="L302" s="161" t="s">
        <v>50</v>
      </c>
      <c r="M302" s="161" t="s">
        <v>32</v>
      </c>
      <c r="N302" s="161">
        <v>1997</v>
      </c>
      <c r="O302" s="161" t="s">
        <v>2181</v>
      </c>
      <c r="P302" s="161" t="s">
        <v>1372</v>
      </c>
      <c r="Q302" s="161">
        <v>26.868565999999998</v>
      </c>
      <c r="R302" s="161" t="s">
        <v>2182</v>
      </c>
      <c r="S302" s="180" t="s">
        <v>41</v>
      </c>
      <c r="T302" s="161"/>
      <c r="U302" s="161">
        <v>41</v>
      </c>
      <c r="V302" s="161" t="s">
        <v>35</v>
      </c>
      <c r="W302" s="161" t="s">
        <v>36</v>
      </c>
      <c r="X302" s="161"/>
      <c r="Y302" s="161"/>
      <c r="Z302" s="161"/>
      <c r="AA302" s="161"/>
      <c r="AB302" s="161"/>
      <c r="AC302" s="161" t="s">
        <v>2304</v>
      </c>
      <c r="AD302" s="169">
        <v>5.7392023859775147E-2</v>
      </c>
      <c r="AE302" s="167">
        <v>10200704</v>
      </c>
      <c r="AF302" s="150"/>
      <c r="AG302" s="150"/>
      <c r="AH302" s="150" t="s">
        <v>2802</v>
      </c>
      <c r="AI302" s="184">
        <v>2</v>
      </c>
      <c r="AJ302" s="182">
        <v>40872</v>
      </c>
      <c r="AK302" s="184"/>
      <c r="AL302" s="184" t="s">
        <v>2580</v>
      </c>
      <c r="AM302" s="184" t="s">
        <v>2581</v>
      </c>
      <c r="AN302" s="184"/>
      <c r="AO302" s="168">
        <f t="shared" si="18"/>
        <v>2.3530729782507809</v>
      </c>
    </row>
    <row r="303" spans="1:41" ht="27.95" customHeight="1">
      <c r="A303" s="161" t="s">
        <v>889</v>
      </c>
      <c r="B303" s="161" t="s">
        <v>2176</v>
      </c>
      <c r="C303" s="161" t="s">
        <v>301</v>
      </c>
      <c r="D303" s="161" t="s">
        <v>2177</v>
      </c>
      <c r="E303" s="161" t="s">
        <v>303</v>
      </c>
      <c r="F303" s="161" t="s">
        <v>2178</v>
      </c>
      <c r="G303" s="161">
        <v>8063611</v>
      </c>
      <c r="H303" s="161" t="s">
        <v>2179</v>
      </c>
      <c r="I303" s="161" t="s">
        <v>2131</v>
      </c>
      <c r="J303" s="161" t="s">
        <v>2132</v>
      </c>
      <c r="K303" s="161" t="s">
        <v>2180</v>
      </c>
      <c r="L303" s="161" t="s">
        <v>50</v>
      </c>
      <c r="M303" s="161" t="s">
        <v>32</v>
      </c>
      <c r="N303" s="161">
        <v>1997</v>
      </c>
      <c r="O303" s="161" t="s">
        <v>2181</v>
      </c>
      <c r="P303" s="161" t="s">
        <v>1372</v>
      </c>
      <c r="Q303" s="161">
        <v>26.868565999999998</v>
      </c>
      <c r="R303" s="161" t="s">
        <v>2182</v>
      </c>
      <c r="S303" s="180" t="s">
        <v>41</v>
      </c>
      <c r="T303" s="161"/>
      <c r="U303" s="161">
        <v>41</v>
      </c>
      <c r="V303" s="161" t="s">
        <v>35</v>
      </c>
      <c r="W303" s="161" t="s">
        <v>36</v>
      </c>
      <c r="X303" s="161"/>
      <c r="Y303" s="161"/>
      <c r="Z303" s="161"/>
      <c r="AA303" s="161"/>
      <c r="AB303" s="161"/>
      <c r="AC303" s="161" t="s">
        <v>2304</v>
      </c>
      <c r="AD303" s="169">
        <v>0.2682882004382236</v>
      </c>
      <c r="AE303" s="167">
        <v>30300913</v>
      </c>
      <c r="AF303" s="150"/>
      <c r="AG303" s="150"/>
      <c r="AH303" s="150" t="s">
        <v>2802</v>
      </c>
      <c r="AI303" s="184">
        <v>2</v>
      </c>
      <c r="AJ303" s="182">
        <v>40872</v>
      </c>
      <c r="AK303" s="184"/>
      <c r="AL303" s="184" t="s">
        <v>2580</v>
      </c>
      <c r="AM303" s="184" t="s">
        <v>2581</v>
      </c>
      <c r="AN303" s="184"/>
      <c r="AO303" s="168">
        <f t="shared" si="18"/>
        <v>10.999816217967167</v>
      </c>
    </row>
    <row r="304" spans="1:41" ht="27.95" customHeight="1">
      <c r="A304" s="161" t="s">
        <v>889</v>
      </c>
      <c r="B304" s="161" t="s">
        <v>2176</v>
      </c>
      <c r="C304" s="161" t="s">
        <v>301</v>
      </c>
      <c r="D304" s="161" t="s">
        <v>2177</v>
      </c>
      <c r="E304" s="161" t="s">
        <v>303</v>
      </c>
      <c r="F304" s="161" t="s">
        <v>2178</v>
      </c>
      <c r="G304" s="161">
        <v>8063611</v>
      </c>
      <c r="H304" s="161" t="s">
        <v>2179</v>
      </c>
      <c r="I304" s="161" t="s">
        <v>2131</v>
      </c>
      <c r="J304" s="161" t="s">
        <v>2132</v>
      </c>
      <c r="K304" s="161" t="s">
        <v>2180</v>
      </c>
      <c r="L304" s="161" t="s">
        <v>50</v>
      </c>
      <c r="M304" s="161" t="s">
        <v>32</v>
      </c>
      <c r="N304" s="161">
        <v>1997</v>
      </c>
      <c r="O304" s="161" t="s">
        <v>2181</v>
      </c>
      <c r="P304" s="161" t="s">
        <v>1372</v>
      </c>
      <c r="Q304" s="161">
        <v>26.868565999999998</v>
      </c>
      <c r="R304" s="161" t="s">
        <v>2182</v>
      </c>
      <c r="S304" s="180" t="s">
        <v>41</v>
      </c>
      <c r="T304" s="161"/>
      <c r="U304" s="161">
        <v>41</v>
      </c>
      <c r="V304" s="161" t="s">
        <v>35</v>
      </c>
      <c r="W304" s="161" t="s">
        <v>36</v>
      </c>
      <c r="X304" s="161"/>
      <c r="Y304" s="161"/>
      <c r="Z304" s="161"/>
      <c r="AA304" s="161"/>
      <c r="AB304" s="161"/>
      <c r="AC304" s="161" t="s">
        <v>2304</v>
      </c>
      <c r="AD304" s="169">
        <v>0.2682882004382236</v>
      </c>
      <c r="AE304" s="167">
        <v>30300913</v>
      </c>
      <c r="AF304" s="150"/>
      <c r="AG304" s="150"/>
      <c r="AH304" s="150" t="s">
        <v>2802</v>
      </c>
      <c r="AI304" s="184">
        <v>2</v>
      </c>
      <c r="AJ304" s="182">
        <v>40872</v>
      </c>
      <c r="AK304" s="184"/>
      <c r="AL304" s="184" t="s">
        <v>2580</v>
      </c>
      <c r="AM304" s="184" t="s">
        <v>2581</v>
      </c>
      <c r="AN304" s="184"/>
      <c r="AO304" s="168">
        <f t="shared" si="18"/>
        <v>10.999816217967167</v>
      </c>
    </row>
    <row r="305" spans="1:41" ht="27.95" customHeight="1">
      <c r="A305" s="161" t="s">
        <v>889</v>
      </c>
      <c r="B305" s="161" t="s">
        <v>2102</v>
      </c>
      <c r="C305" s="161" t="s">
        <v>301</v>
      </c>
      <c r="D305" s="161" t="s">
        <v>2103</v>
      </c>
      <c r="E305" s="161" t="s">
        <v>303</v>
      </c>
      <c r="F305" s="161" t="s">
        <v>2183</v>
      </c>
      <c r="G305" s="161">
        <v>8131011</v>
      </c>
      <c r="H305" s="161" t="s">
        <v>2184</v>
      </c>
      <c r="I305" s="161" t="s">
        <v>2131</v>
      </c>
      <c r="J305" s="161" t="s">
        <v>2132</v>
      </c>
      <c r="K305" s="161" t="s">
        <v>2185</v>
      </c>
      <c r="L305" s="161" t="s">
        <v>50</v>
      </c>
      <c r="M305" s="161" t="s">
        <v>32</v>
      </c>
      <c r="N305" s="161">
        <v>1997</v>
      </c>
      <c r="O305" s="161" t="s">
        <v>2186</v>
      </c>
      <c r="P305" s="161" t="s">
        <v>2103</v>
      </c>
      <c r="Q305" s="161">
        <v>1.8473679999999999E-2</v>
      </c>
      <c r="R305" s="161" t="s">
        <v>1487</v>
      </c>
      <c r="S305" s="180" t="s">
        <v>41</v>
      </c>
      <c r="T305" s="161"/>
      <c r="U305" s="161">
        <v>2.7</v>
      </c>
      <c r="V305" s="161" t="s">
        <v>35</v>
      </c>
      <c r="W305" s="161" t="s">
        <v>36</v>
      </c>
      <c r="X305" s="161"/>
      <c r="Y305" s="161"/>
      <c r="Z305" s="161"/>
      <c r="AA305" s="161"/>
      <c r="AB305" s="161"/>
      <c r="AC305" s="161" t="s">
        <v>2304</v>
      </c>
      <c r="AD305" s="169">
        <v>7.2345943507921312E-2</v>
      </c>
      <c r="AE305" s="167">
        <v>100563414</v>
      </c>
      <c r="AF305" s="150"/>
      <c r="AG305" s="150"/>
      <c r="AH305" s="150" t="s">
        <v>2803</v>
      </c>
      <c r="AI305" s="150">
        <v>2</v>
      </c>
      <c r="AJ305" s="182">
        <v>40872</v>
      </c>
      <c r="AK305" s="150"/>
      <c r="AL305" s="150" t="s">
        <v>2580</v>
      </c>
      <c r="AM305" s="150" t="s">
        <v>2581</v>
      </c>
      <c r="AN305" s="150"/>
      <c r="AO305" s="168">
        <f t="shared" si="18"/>
        <v>0.19533404747138755</v>
      </c>
    </row>
    <row r="306" spans="1:41" ht="27.95" customHeight="1">
      <c r="A306" s="161" t="s">
        <v>889</v>
      </c>
      <c r="B306" s="161" t="s">
        <v>2102</v>
      </c>
      <c r="C306" s="161" t="s">
        <v>301</v>
      </c>
      <c r="D306" s="161" t="s">
        <v>2103</v>
      </c>
      <c r="E306" s="161" t="s">
        <v>303</v>
      </c>
      <c r="F306" s="161" t="s">
        <v>2183</v>
      </c>
      <c r="G306" s="161">
        <v>8131011</v>
      </c>
      <c r="H306" s="161" t="s">
        <v>2184</v>
      </c>
      <c r="I306" s="161" t="s">
        <v>2131</v>
      </c>
      <c r="J306" s="161" t="s">
        <v>2132</v>
      </c>
      <c r="K306" s="161" t="s">
        <v>2185</v>
      </c>
      <c r="L306" s="161" t="s">
        <v>50</v>
      </c>
      <c r="M306" s="161" t="s">
        <v>32</v>
      </c>
      <c r="N306" s="161">
        <v>1997</v>
      </c>
      <c r="O306" s="161" t="s">
        <v>2186</v>
      </c>
      <c r="P306" s="161" t="s">
        <v>2103</v>
      </c>
      <c r="Q306" s="161">
        <v>1.8473679999999999E-2</v>
      </c>
      <c r="R306" s="161" t="s">
        <v>1487</v>
      </c>
      <c r="S306" s="180" t="s">
        <v>41</v>
      </c>
      <c r="T306" s="161"/>
      <c r="U306" s="161">
        <v>2.7</v>
      </c>
      <c r="V306" s="161" t="s">
        <v>35</v>
      </c>
      <c r="W306" s="161" t="s">
        <v>36</v>
      </c>
      <c r="X306" s="161"/>
      <c r="Y306" s="161"/>
      <c r="Z306" s="161"/>
      <c r="AA306" s="161"/>
      <c r="AB306" s="161"/>
      <c r="AC306" s="161" t="s">
        <v>2304</v>
      </c>
      <c r="AD306" s="169">
        <v>4.1179455375768177E-2</v>
      </c>
      <c r="AE306" s="167">
        <v>100563514</v>
      </c>
      <c r="AF306" s="150"/>
      <c r="AG306" s="150"/>
      <c r="AH306" s="150" t="s">
        <v>2803</v>
      </c>
      <c r="AI306" s="150">
        <v>2</v>
      </c>
      <c r="AJ306" s="182">
        <v>40872</v>
      </c>
      <c r="AK306" s="150"/>
      <c r="AL306" s="150" t="s">
        <v>2580</v>
      </c>
      <c r="AM306" s="150" t="s">
        <v>2581</v>
      </c>
      <c r="AN306" s="150"/>
      <c r="AO306" s="168">
        <f t="shared" si="18"/>
        <v>0.11118452951457408</v>
      </c>
    </row>
    <row r="307" spans="1:41" ht="27.95" customHeight="1">
      <c r="A307" s="161" t="s">
        <v>889</v>
      </c>
      <c r="B307" s="161" t="s">
        <v>2102</v>
      </c>
      <c r="C307" s="161" t="s">
        <v>301</v>
      </c>
      <c r="D307" s="161" t="s">
        <v>2103</v>
      </c>
      <c r="E307" s="161" t="s">
        <v>303</v>
      </c>
      <c r="F307" s="161" t="s">
        <v>2183</v>
      </c>
      <c r="G307" s="161">
        <v>8131011</v>
      </c>
      <c r="H307" s="161" t="s">
        <v>2184</v>
      </c>
      <c r="I307" s="161" t="s">
        <v>2131</v>
      </c>
      <c r="J307" s="161" t="s">
        <v>2132</v>
      </c>
      <c r="K307" s="161" t="s">
        <v>2185</v>
      </c>
      <c r="L307" s="161" t="s">
        <v>50</v>
      </c>
      <c r="M307" s="161" t="s">
        <v>32</v>
      </c>
      <c r="N307" s="161">
        <v>1997</v>
      </c>
      <c r="O307" s="161" t="s">
        <v>2186</v>
      </c>
      <c r="P307" s="161" t="s">
        <v>2103</v>
      </c>
      <c r="Q307" s="161">
        <v>1.8473679999999999E-2</v>
      </c>
      <c r="R307" s="161" t="s">
        <v>1487</v>
      </c>
      <c r="S307" s="180" t="s">
        <v>41</v>
      </c>
      <c r="T307" s="161"/>
      <c r="U307" s="161">
        <v>2.7</v>
      </c>
      <c r="V307" s="161" t="s">
        <v>35</v>
      </c>
      <c r="W307" s="161" t="s">
        <v>36</v>
      </c>
      <c r="X307" s="161"/>
      <c r="Y307" s="161"/>
      <c r="Z307" s="161"/>
      <c r="AA307" s="161"/>
      <c r="AB307" s="161"/>
      <c r="AC307" s="161" t="s">
        <v>2304</v>
      </c>
      <c r="AD307" s="169">
        <v>2.4829452556802169E-2</v>
      </c>
      <c r="AE307" s="167">
        <v>100563714</v>
      </c>
      <c r="AF307" s="150"/>
      <c r="AG307" s="150"/>
      <c r="AH307" s="150" t="s">
        <v>2803</v>
      </c>
      <c r="AI307" s="150">
        <v>2</v>
      </c>
      <c r="AJ307" s="182">
        <v>40872</v>
      </c>
      <c r="AK307" s="150"/>
      <c r="AL307" s="150" t="s">
        <v>2580</v>
      </c>
      <c r="AM307" s="150" t="s">
        <v>2581</v>
      </c>
      <c r="AN307" s="150"/>
      <c r="AO307" s="168">
        <f t="shared" si="18"/>
        <v>6.7039521903365859E-2</v>
      </c>
    </row>
    <row r="308" spans="1:41" ht="27.95" customHeight="1">
      <c r="A308" s="161" t="s">
        <v>889</v>
      </c>
      <c r="B308" s="161" t="s">
        <v>2102</v>
      </c>
      <c r="C308" s="161" t="s">
        <v>301</v>
      </c>
      <c r="D308" s="161" t="s">
        <v>2103</v>
      </c>
      <c r="E308" s="161" t="s">
        <v>303</v>
      </c>
      <c r="F308" s="161" t="s">
        <v>2183</v>
      </c>
      <c r="G308" s="161">
        <v>8131011</v>
      </c>
      <c r="H308" s="161" t="s">
        <v>2184</v>
      </c>
      <c r="I308" s="161" t="s">
        <v>2131</v>
      </c>
      <c r="J308" s="161" t="s">
        <v>2132</v>
      </c>
      <c r="K308" s="161" t="s">
        <v>2185</v>
      </c>
      <c r="L308" s="161" t="s">
        <v>50</v>
      </c>
      <c r="M308" s="161" t="s">
        <v>32</v>
      </c>
      <c r="N308" s="161">
        <v>1997</v>
      </c>
      <c r="O308" s="161" t="s">
        <v>2186</v>
      </c>
      <c r="P308" s="161" t="s">
        <v>2103</v>
      </c>
      <c r="Q308" s="161">
        <v>1.8473679999999999E-2</v>
      </c>
      <c r="R308" s="161" t="s">
        <v>1487</v>
      </c>
      <c r="S308" s="180" t="s">
        <v>41</v>
      </c>
      <c r="T308" s="161"/>
      <c r="U308" s="161">
        <v>2.7</v>
      </c>
      <c r="V308" s="161" t="s">
        <v>35</v>
      </c>
      <c r="W308" s="161" t="s">
        <v>36</v>
      </c>
      <c r="X308" s="161"/>
      <c r="Y308" s="161"/>
      <c r="Z308" s="161"/>
      <c r="AA308" s="161"/>
      <c r="AB308" s="161"/>
      <c r="AC308" s="161" t="s">
        <v>2304</v>
      </c>
      <c r="AD308" s="169">
        <v>0.12504933190505724</v>
      </c>
      <c r="AE308" s="167">
        <v>100563914</v>
      </c>
      <c r="AF308" s="150"/>
      <c r="AG308" s="150"/>
      <c r="AH308" s="150" t="s">
        <v>2803</v>
      </c>
      <c r="AI308" s="150">
        <v>2</v>
      </c>
      <c r="AJ308" s="182">
        <v>40872</v>
      </c>
      <c r="AK308" s="150"/>
      <c r="AL308" s="150" t="s">
        <v>2580</v>
      </c>
      <c r="AM308" s="150" t="s">
        <v>2581</v>
      </c>
      <c r="AN308" s="150"/>
      <c r="AO308" s="168">
        <f t="shared" si="18"/>
        <v>0.33763319614365456</v>
      </c>
    </row>
    <row r="309" spans="1:41" ht="27.95" customHeight="1">
      <c r="A309" s="161" t="s">
        <v>889</v>
      </c>
      <c r="B309" s="161" t="s">
        <v>2102</v>
      </c>
      <c r="C309" s="161" t="s">
        <v>301</v>
      </c>
      <c r="D309" s="161" t="s">
        <v>2103</v>
      </c>
      <c r="E309" s="161" t="s">
        <v>303</v>
      </c>
      <c r="F309" s="161" t="s">
        <v>2183</v>
      </c>
      <c r="G309" s="161">
        <v>8131011</v>
      </c>
      <c r="H309" s="161" t="s">
        <v>2184</v>
      </c>
      <c r="I309" s="161" t="s">
        <v>2131</v>
      </c>
      <c r="J309" s="161" t="s">
        <v>2132</v>
      </c>
      <c r="K309" s="161" t="s">
        <v>2185</v>
      </c>
      <c r="L309" s="161" t="s">
        <v>50</v>
      </c>
      <c r="M309" s="161" t="s">
        <v>32</v>
      </c>
      <c r="N309" s="161">
        <v>1997</v>
      </c>
      <c r="O309" s="161" t="s">
        <v>2186</v>
      </c>
      <c r="P309" s="161" t="s">
        <v>2103</v>
      </c>
      <c r="Q309" s="161">
        <v>1.8473679999999999E-2</v>
      </c>
      <c r="R309" s="161" t="s">
        <v>1487</v>
      </c>
      <c r="S309" s="180" t="s">
        <v>41</v>
      </c>
      <c r="T309" s="161"/>
      <c r="U309" s="161">
        <v>2.7</v>
      </c>
      <c r="V309" s="161" t="s">
        <v>35</v>
      </c>
      <c r="W309" s="161" t="s">
        <v>36</v>
      </c>
      <c r="X309" s="161"/>
      <c r="Y309" s="161"/>
      <c r="Z309" s="161"/>
      <c r="AA309" s="161"/>
      <c r="AB309" s="161"/>
      <c r="AC309" s="161" t="s">
        <v>2304</v>
      </c>
      <c r="AD309" s="169">
        <v>8.1648531318712303E-2</v>
      </c>
      <c r="AE309" s="167">
        <v>100564514</v>
      </c>
      <c r="AF309" s="150"/>
      <c r="AG309" s="150"/>
      <c r="AH309" s="150" t="s">
        <v>2803</v>
      </c>
      <c r="AI309" s="150">
        <v>2</v>
      </c>
      <c r="AJ309" s="182">
        <v>40872</v>
      </c>
      <c r="AK309" s="150"/>
      <c r="AL309" s="150" t="s">
        <v>2580</v>
      </c>
      <c r="AM309" s="150" t="s">
        <v>2581</v>
      </c>
      <c r="AN309" s="150"/>
      <c r="AO309" s="168">
        <f t="shared" si="18"/>
        <v>0.22045103456052323</v>
      </c>
    </row>
    <row r="310" spans="1:41" ht="27.95" customHeight="1">
      <c r="A310" s="161" t="s">
        <v>889</v>
      </c>
      <c r="B310" s="161" t="s">
        <v>2102</v>
      </c>
      <c r="C310" s="161" t="s">
        <v>301</v>
      </c>
      <c r="D310" s="161" t="s">
        <v>2103</v>
      </c>
      <c r="E310" s="161" t="s">
        <v>303</v>
      </c>
      <c r="F310" s="161" t="s">
        <v>2183</v>
      </c>
      <c r="G310" s="161">
        <v>8131011</v>
      </c>
      <c r="H310" s="161" t="s">
        <v>2184</v>
      </c>
      <c r="I310" s="161" t="s">
        <v>2131</v>
      </c>
      <c r="J310" s="161" t="s">
        <v>2132</v>
      </c>
      <c r="K310" s="161" t="s">
        <v>2185</v>
      </c>
      <c r="L310" s="161" t="s">
        <v>50</v>
      </c>
      <c r="M310" s="161" t="s">
        <v>32</v>
      </c>
      <c r="N310" s="161">
        <v>1997</v>
      </c>
      <c r="O310" s="161" t="s">
        <v>2186</v>
      </c>
      <c r="P310" s="161" t="s">
        <v>2103</v>
      </c>
      <c r="Q310" s="161">
        <v>1.8473679999999999E-2</v>
      </c>
      <c r="R310" s="161" t="s">
        <v>1487</v>
      </c>
      <c r="S310" s="180" t="s">
        <v>41</v>
      </c>
      <c r="T310" s="161"/>
      <c r="U310" s="161">
        <v>2.7</v>
      </c>
      <c r="V310" s="161" t="s">
        <v>35</v>
      </c>
      <c r="W310" s="161" t="s">
        <v>36</v>
      </c>
      <c r="X310" s="161"/>
      <c r="Y310" s="161"/>
      <c r="Z310" s="161"/>
      <c r="AA310" s="161"/>
      <c r="AB310" s="161"/>
      <c r="AC310" s="161" t="s">
        <v>2304</v>
      </c>
      <c r="AD310" s="169">
        <v>1.2335795230309525E-2</v>
      </c>
      <c r="AE310" s="167">
        <v>100565314</v>
      </c>
      <c r="AF310" s="150"/>
      <c r="AG310" s="150"/>
      <c r="AH310" s="150" t="s">
        <v>2803</v>
      </c>
      <c r="AI310" s="150">
        <v>2</v>
      </c>
      <c r="AJ310" s="182">
        <v>40872</v>
      </c>
      <c r="AK310" s="150"/>
      <c r="AL310" s="150" t="s">
        <v>2580</v>
      </c>
      <c r="AM310" s="150" t="s">
        <v>2581</v>
      </c>
      <c r="AN310" s="150"/>
      <c r="AO310" s="168">
        <f t="shared" si="18"/>
        <v>3.3306647121835717E-2</v>
      </c>
    </row>
    <row r="311" spans="1:41" ht="27.95" customHeight="1">
      <c r="A311" s="161" t="s">
        <v>889</v>
      </c>
      <c r="B311" s="161" t="s">
        <v>2102</v>
      </c>
      <c r="C311" s="161" t="s">
        <v>301</v>
      </c>
      <c r="D311" s="161" t="s">
        <v>2103</v>
      </c>
      <c r="E311" s="161" t="s">
        <v>303</v>
      </c>
      <c r="F311" s="161" t="s">
        <v>2183</v>
      </c>
      <c r="G311" s="161">
        <v>8131011</v>
      </c>
      <c r="H311" s="161" t="s">
        <v>2184</v>
      </c>
      <c r="I311" s="161" t="s">
        <v>2131</v>
      </c>
      <c r="J311" s="161" t="s">
        <v>2132</v>
      </c>
      <c r="K311" s="161" t="s">
        <v>2185</v>
      </c>
      <c r="L311" s="161" t="s">
        <v>50</v>
      </c>
      <c r="M311" s="161" t="s">
        <v>32</v>
      </c>
      <c r="N311" s="161">
        <v>1997</v>
      </c>
      <c r="O311" s="161" t="s">
        <v>2186</v>
      </c>
      <c r="P311" s="161" t="s">
        <v>2103</v>
      </c>
      <c r="Q311" s="161">
        <v>1.8473679999999999E-2</v>
      </c>
      <c r="R311" s="161" t="s">
        <v>1487</v>
      </c>
      <c r="S311" s="180" t="s">
        <v>41</v>
      </c>
      <c r="T311" s="161"/>
      <c r="U311" s="161">
        <v>2.7</v>
      </c>
      <c r="V311" s="161" t="s">
        <v>35</v>
      </c>
      <c r="W311" s="161" t="s">
        <v>36</v>
      </c>
      <c r="X311" s="161"/>
      <c r="Y311" s="161"/>
      <c r="Z311" s="161"/>
      <c r="AA311" s="161"/>
      <c r="AB311" s="161"/>
      <c r="AC311" s="161" t="s">
        <v>2304</v>
      </c>
      <c r="AD311" s="169">
        <v>1.0012967243615044E-2</v>
      </c>
      <c r="AE311" s="167">
        <v>100565914</v>
      </c>
      <c r="AF311" s="150"/>
      <c r="AG311" s="150"/>
      <c r="AH311" s="150" t="s">
        <v>2803</v>
      </c>
      <c r="AI311" s="150">
        <v>2</v>
      </c>
      <c r="AJ311" s="182">
        <v>40872</v>
      </c>
      <c r="AK311" s="150"/>
      <c r="AL311" s="150" t="s">
        <v>2580</v>
      </c>
      <c r="AM311" s="150" t="s">
        <v>2581</v>
      </c>
      <c r="AN311" s="150"/>
      <c r="AO311" s="168">
        <f t="shared" si="18"/>
        <v>2.703501155776062E-2</v>
      </c>
    </row>
    <row r="312" spans="1:41" ht="27.95" customHeight="1">
      <c r="A312" s="161" t="s">
        <v>889</v>
      </c>
      <c r="B312" s="161" t="s">
        <v>2102</v>
      </c>
      <c r="C312" s="161" t="s">
        <v>301</v>
      </c>
      <c r="D312" s="161" t="s">
        <v>2103</v>
      </c>
      <c r="E312" s="161" t="s">
        <v>303</v>
      </c>
      <c r="F312" s="161" t="s">
        <v>2183</v>
      </c>
      <c r="G312" s="161">
        <v>8131011</v>
      </c>
      <c r="H312" s="161" t="s">
        <v>2184</v>
      </c>
      <c r="I312" s="161" t="s">
        <v>2131</v>
      </c>
      <c r="J312" s="161" t="s">
        <v>2132</v>
      </c>
      <c r="K312" s="161" t="s">
        <v>2185</v>
      </c>
      <c r="L312" s="161" t="s">
        <v>50</v>
      </c>
      <c r="M312" s="161" t="s">
        <v>32</v>
      </c>
      <c r="N312" s="161">
        <v>1997</v>
      </c>
      <c r="O312" s="161" t="s">
        <v>2186</v>
      </c>
      <c r="P312" s="161" t="s">
        <v>2103</v>
      </c>
      <c r="Q312" s="161">
        <v>1.8473679999999999E-2</v>
      </c>
      <c r="R312" s="161" t="s">
        <v>1487</v>
      </c>
      <c r="S312" s="180" t="s">
        <v>41</v>
      </c>
      <c r="T312" s="161"/>
      <c r="U312" s="161">
        <v>2.7</v>
      </c>
      <c r="V312" s="161" t="s">
        <v>35</v>
      </c>
      <c r="W312" s="161" t="s">
        <v>36</v>
      </c>
      <c r="X312" s="161"/>
      <c r="Y312" s="161"/>
      <c r="Z312" s="161"/>
      <c r="AA312" s="161"/>
      <c r="AB312" s="161"/>
      <c r="AC312" s="161" t="s">
        <v>2304</v>
      </c>
      <c r="AD312" s="169">
        <v>6.7790494446636984E-2</v>
      </c>
      <c r="AE312" s="167">
        <v>100566014</v>
      </c>
      <c r="AF312" s="150"/>
      <c r="AG312" s="150"/>
      <c r="AH312" s="150" t="s">
        <v>2803</v>
      </c>
      <c r="AI312" s="150">
        <v>2</v>
      </c>
      <c r="AJ312" s="182">
        <v>40872</v>
      </c>
      <c r="AK312" s="150"/>
      <c r="AL312" s="150" t="s">
        <v>2580</v>
      </c>
      <c r="AM312" s="150" t="s">
        <v>2581</v>
      </c>
      <c r="AN312" s="150"/>
      <c r="AO312" s="168">
        <f t="shared" si="18"/>
        <v>0.18303433500591987</v>
      </c>
    </row>
    <row r="313" spans="1:41" ht="27.95" customHeight="1">
      <c r="A313" s="161" t="s">
        <v>889</v>
      </c>
      <c r="B313" s="161" t="s">
        <v>2102</v>
      </c>
      <c r="C313" s="161" t="s">
        <v>301</v>
      </c>
      <c r="D313" s="161" t="s">
        <v>2103</v>
      </c>
      <c r="E313" s="161" t="s">
        <v>303</v>
      </c>
      <c r="F313" s="161" t="s">
        <v>2183</v>
      </c>
      <c r="G313" s="161">
        <v>8131011</v>
      </c>
      <c r="H313" s="161" t="s">
        <v>2184</v>
      </c>
      <c r="I313" s="161" t="s">
        <v>2131</v>
      </c>
      <c r="J313" s="161" t="s">
        <v>2132</v>
      </c>
      <c r="K313" s="161" t="s">
        <v>2185</v>
      </c>
      <c r="L313" s="161" t="s">
        <v>50</v>
      </c>
      <c r="M313" s="161" t="s">
        <v>32</v>
      </c>
      <c r="N313" s="161">
        <v>1997</v>
      </c>
      <c r="O313" s="161" t="s">
        <v>2186</v>
      </c>
      <c r="P313" s="161" t="s">
        <v>2103</v>
      </c>
      <c r="Q313" s="161">
        <v>1.8473679999999999E-2</v>
      </c>
      <c r="R313" s="161" t="s">
        <v>1487</v>
      </c>
      <c r="S313" s="180" t="s">
        <v>41</v>
      </c>
      <c r="T313" s="161"/>
      <c r="U313" s="161">
        <v>2.7</v>
      </c>
      <c r="V313" s="161" t="s">
        <v>35</v>
      </c>
      <c r="W313" s="161" t="s">
        <v>36</v>
      </c>
      <c r="X313" s="161"/>
      <c r="Y313" s="161"/>
      <c r="Z313" s="161"/>
      <c r="AA313" s="161"/>
      <c r="AB313" s="161"/>
      <c r="AC313" s="161" t="s">
        <v>2304</v>
      </c>
      <c r="AD313" s="169">
        <v>1.8717934261712806E-2</v>
      </c>
      <c r="AE313" s="167">
        <v>100567014</v>
      </c>
      <c r="AF313" s="150"/>
      <c r="AG313" s="150"/>
      <c r="AH313" s="150" t="s">
        <v>2803</v>
      </c>
      <c r="AI313" s="150">
        <v>2</v>
      </c>
      <c r="AJ313" s="182">
        <v>40872</v>
      </c>
      <c r="AK313" s="150"/>
      <c r="AL313" s="150" t="s">
        <v>2580</v>
      </c>
      <c r="AM313" s="150" t="s">
        <v>2581</v>
      </c>
      <c r="AN313" s="150"/>
      <c r="AO313" s="168">
        <f t="shared" si="18"/>
        <v>5.0538422506624582E-2</v>
      </c>
    </row>
    <row r="314" spans="1:41" ht="27.95" customHeight="1">
      <c r="A314" s="161" t="s">
        <v>889</v>
      </c>
      <c r="B314" s="161" t="s">
        <v>2102</v>
      </c>
      <c r="C314" s="161" t="s">
        <v>301</v>
      </c>
      <c r="D314" s="161" t="s">
        <v>2103</v>
      </c>
      <c r="E314" s="161" t="s">
        <v>303</v>
      </c>
      <c r="F314" s="161" t="s">
        <v>2183</v>
      </c>
      <c r="G314" s="161">
        <v>8131011</v>
      </c>
      <c r="H314" s="161" t="s">
        <v>2184</v>
      </c>
      <c r="I314" s="161" t="s">
        <v>2131</v>
      </c>
      <c r="J314" s="161" t="s">
        <v>2132</v>
      </c>
      <c r="K314" s="161" t="s">
        <v>2185</v>
      </c>
      <c r="L314" s="161" t="s">
        <v>50</v>
      </c>
      <c r="M314" s="161" t="s">
        <v>32</v>
      </c>
      <c r="N314" s="161">
        <v>1997</v>
      </c>
      <c r="O314" s="161" t="s">
        <v>2186</v>
      </c>
      <c r="P314" s="161" t="s">
        <v>2103</v>
      </c>
      <c r="Q314" s="161">
        <v>1.8473679999999999E-2</v>
      </c>
      <c r="R314" s="161" t="s">
        <v>1487</v>
      </c>
      <c r="S314" s="180" t="s">
        <v>41</v>
      </c>
      <c r="T314" s="161"/>
      <c r="U314" s="161">
        <v>2.7</v>
      </c>
      <c r="V314" s="161" t="s">
        <v>35</v>
      </c>
      <c r="W314" s="161" t="s">
        <v>36</v>
      </c>
      <c r="X314" s="161"/>
      <c r="Y314" s="161"/>
      <c r="Z314" s="161"/>
      <c r="AA314" s="161"/>
      <c r="AB314" s="161"/>
      <c r="AC314" s="161" t="s">
        <v>2304</v>
      </c>
      <c r="AD314" s="169">
        <v>0.29057901561707167</v>
      </c>
      <c r="AE314" s="167">
        <v>100568214</v>
      </c>
      <c r="AF314" s="150"/>
      <c r="AG314" s="150"/>
      <c r="AH314" s="150" t="s">
        <v>2803</v>
      </c>
      <c r="AI314" s="150">
        <v>2</v>
      </c>
      <c r="AJ314" s="182">
        <v>40872</v>
      </c>
      <c r="AK314" s="150"/>
      <c r="AL314" s="150" t="s">
        <v>2580</v>
      </c>
      <c r="AM314" s="150" t="s">
        <v>2581</v>
      </c>
      <c r="AN314" s="150"/>
      <c r="AO314" s="168">
        <f t="shared" si="18"/>
        <v>0.78456334216609358</v>
      </c>
    </row>
    <row r="315" spans="1:41" ht="27.95" customHeight="1">
      <c r="A315" s="161" t="s">
        <v>889</v>
      </c>
      <c r="B315" s="161" t="s">
        <v>2102</v>
      </c>
      <c r="C315" s="161" t="s">
        <v>301</v>
      </c>
      <c r="D315" s="161" t="s">
        <v>2103</v>
      </c>
      <c r="E315" s="161" t="s">
        <v>303</v>
      </c>
      <c r="F315" s="161" t="s">
        <v>2183</v>
      </c>
      <c r="G315" s="161">
        <v>8131011</v>
      </c>
      <c r="H315" s="161" t="s">
        <v>2184</v>
      </c>
      <c r="I315" s="161" t="s">
        <v>2131</v>
      </c>
      <c r="J315" s="161" t="s">
        <v>2132</v>
      </c>
      <c r="K315" s="161" t="s">
        <v>2185</v>
      </c>
      <c r="L315" s="161" t="s">
        <v>50</v>
      </c>
      <c r="M315" s="161" t="s">
        <v>32</v>
      </c>
      <c r="N315" s="161">
        <v>1997</v>
      </c>
      <c r="O315" s="161" t="s">
        <v>2186</v>
      </c>
      <c r="P315" s="161" t="s">
        <v>2103</v>
      </c>
      <c r="Q315" s="161">
        <v>1.8473679999999999E-2</v>
      </c>
      <c r="R315" s="161" t="s">
        <v>1487</v>
      </c>
      <c r="S315" s="180" t="s">
        <v>41</v>
      </c>
      <c r="T315" s="161"/>
      <c r="U315" s="161">
        <v>2.7</v>
      </c>
      <c r="V315" s="161" t="s">
        <v>35</v>
      </c>
      <c r="W315" s="161" t="s">
        <v>36</v>
      </c>
      <c r="X315" s="161"/>
      <c r="Y315" s="161"/>
      <c r="Z315" s="161"/>
      <c r="AA315" s="161"/>
      <c r="AB315" s="161"/>
      <c r="AC315" s="161" t="s">
        <v>2304</v>
      </c>
      <c r="AD315" s="169">
        <v>0.10272312115915883</v>
      </c>
      <c r="AE315" s="167">
        <v>100568714</v>
      </c>
      <c r="AF315" s="150"/>
      <c r="AG315" s="150"/>
      <c r="AH315" s="150" t="s">
        <v>2803</v>
      </c>
      <c r="AI315" s="150">
        <v>2</v>
      </c>
      <c r="AJ315" s="182">
        <v>40872</v>
      </c>
      <c r="AK315" s="150"/>
      <c r="AL315" s="150" t="s">
        <v>2580</v>
      </c>
      <c r="AM315" s="150" t="s">
        <v>2581</v>
      </c>
      <c r="AN315" s="150"/>
      <c r="AO315" s="168">
        <f t="shared" si="18"/>
        <v>0.27735242712972885</v>
      </c>
    </row>
    <row r="316" spans="1:41" ht="27.95" customHeight="1">
      <c r="A316" s="161" t="s">
        <v>889</v>
      </c>
      <c r="B316" s="161" t="s">
        <v>2102</v>
      </c>
      <c r="C316" s="161" t="s">
        <v>301</v>
      </c>
      <c r="D316" s="161" t="s">
        <v>2103</v>
      </c>
      <c r="E316" s="161" t="s">
        <v>303</v>
      </c>
      <c r="F316" s="161" t="s">
        <v>2183</v>
      </c>
      <c r="G316" s="161">
        <v>8131011</v>
      </c>
      <c r="H316" s="161" t="s">
        <v>2184</v>
      </c>
      <c r="I316" s="161" t="s">
        <v>2131</v>
      </c>
      <c r="J316" s="161" t="s">
        <v>2132</v>
      </c>
      <c r="K316" s="161" t="s">
        <v>2185</v>
      </c>
      <c r="L316" s="161" t="s">
        <v>50</v>
      </c>
      <c r="M316" s="161" t="s">
        <v>32</v>
      </c>
      <c r="N316" s="161">
        <v>1997</v>
      </c>
      <c r="O316" s="161" t="s">
        <v>2186</v>
      </c>
      <c r="P316" s="161" t="s">
        <v>2103</v>
      </c>
      <c r="Q316" s="161">
        <v>1.8473679999999999E-2</v>
      </c>
      <c r="R316" s="161" t="s">
        <v>1487</v>
      </c>
      <c r="S316" s="180" t="s">
        <v>41</v>
      </c>
      <c r="T316" s="161"/>
      <c r="U316" s="161">
        <v>2.7</v>
      </c>
      <c r="V316" s="161" t="s">
        <v>35</v>
      </c>
      <c r="W316" s="161" t="s">
        <v>36</v>
      </c>
      <c r="X316" s="161"/>
      <c r="Y316" s="161"/>
      <c r="Z316" s="161"/>
      <c r="AA316" s="161"/>
      <c r="AB316" s="161"/>
      <c r="AC316" s="161" t="s">
        <v>2304</v>
      </c>
      <c r="AD316" s="169">
        <v>4.0593110447088014E-2</v>
      </c>
      <c r="AE316" s="167">
        <v>100569014</v>
      </c>
      <c r="AF316" s="150"/>
      <c r="AG316" s="150"/>
      <c r="AH316" s="150" t="s">
        <v>2803</v>
      </c>
      <c r="AI316" s="150">
        <v>2</v>
      </c>
      <c r="AJ316" s="182">
        <v>40872</v>
      </c>
      <c r="AK316" s="150"/>
      <c r="AL316" s="150" t="s">
        <v>2580</v>
      </c>
      <c r="AM316" s="150" t="s">
        <v>2581</v>
      </c>
      <c r="AN316" s="150"/>
      <c r="AO316" s="168">
        <f t="shared" si="18"/>
        <v>0.10960139820713764</v>
      </c>
    </row>
    <row r="317" spans="1:41" ht="27.95" customHeight="1">
      <c r="A317" s="161" t="s">
        <v>889</v>
      </c>
      <c r="B317" s="161" t="s">
        <v>2102</v>
      </c>
      <c r="C317" s="161" t="s">
        <v>301</v>
      </c>
      <c r="D317" s="161" t="s">
        <v>2103</v>
      </c>
      <c r="E317" s="161" t="s">
        <v>303</v>
      </c>
      <c r="F317" s="161" t="s">
        <v>2183</v>
      </c>
      <c r="G317" s="161">
        <v>8131011</v>
      </c>
      <c r="H317" s="161" t="s">
        <v>2184</v>
      </c>
      <c r="I317" s="161" t="s">
        <v>2131</v>
      </c>
      <c r="J317" s="161" t="s">
        <v>2132</v>
      </c>
      <c r="K317" s="161" t="s">
        <v>2185</v>
      </c>
      <c r="L317" s="161" t="s">
        <v>50</v>
      </c>
      <c r="M317" s="161" t="s">
        <v>32</v>
      </c>
      <c r="N317" s="161">
        <v>1997</v>
      </c>
      <c r="O317" s="161" t="s">
        <v>2186</v>
      </c>
      <c r="P317" s="161" t="s">
        <v>2103</v>
      </c>
      <c r="Q317" s="161">
        <v>1.8473679999999999E-2</v>
      </c>
      <c r="R317" s="161" t="s">
        <v>1487</v>
      </c>
      <c r="S317" s="180" t="s">
        <v>41</v>
      </c>
      <c r="T317" s="161"/>
      <c r="U317" s="161">
        <v>2.7</v>
      </c>
      <c r="V317" s="161" t="s">
        <v>35</v>
      </c>
      <c r="W317" s="161" t="s">
        <v>36</v>
      </c>
      <c r="X317" s="161"/>
      <c r="Y317" s="161"/>
      <c r="Z317" s="161"/>
      <c r="AA317" s="161"/>
      <c r="AB317" s="161"/>
      <c r="AC317" s="161" t="s">
        <v>2304</v>
      </c>
      <c r="AD317" s="169">
        <v>0.11219484693014603</v>
      </c>
      <c r="AE317" s="167">
        <v>100569214</v>
      </c>
      <c r="AF317" s="150"/>
      <c r="AG317" s="150"/>
      <c r="AH317" s="150" t="s">
        <v>2803</v>
      </c>
      <c r="AI317" s="150">
        <v>2</v>
      </c>
      <c r="AJ317" s="182">
        <v>40872</v>
      </c>
      <c r="AK317" s="150"/>
      <c r="AL317" s="150" t="s">
        <v>2580</v>
      </c>
      <c r="AM317" s="150" t="s">
        <v>2581</v>
      </c>
      <c r="AN317" s="150"/>
      <c r="AO317" s="168">
        <f t="shared" si="18"/>
        <v>0.30292608671139432</v>
      </c>
    </row>
    <row r="318" spans="1:41" ht="27.75" customHeight="1">
      <c r="A318" s="161" t="s">
        <v>902</v>
      </c>
      <c r="B318" s="161" t="s">
        <v>1418</v>
      </c>
      <c r="C318" s="161" t="s">
        <v>601</v>
      </c>
      <c r="D318" s="161" t="s">
        <v>1419</v>
      </c>
      <c r="E318" s="161" t="s">
        <v>603</v>
      </c>
      <c r="F318" s="161" t="s">
        <v>2187</v>
      </c>
      <c r="G318" s="161">
        <v>8483711</v>
      </c>
      <c r="H318" s="161" t="s">
        <v>2188</v>
      </c>
      <c r="I318" s="161" t="s">
        <v>2131</v>
      </c>
      <c r="J318" s="161" t="s">
        <v>2132</v>
      </c>
      <c r="K318" s="161" t="s">
        <v>2189</v>
      </c>
      <c r="L318" s="161" t="s">
        <v>50</v>
      </c>
      <c r="M318" s="161" t="s">
        <v>32</v>
      </c>
      <c r="N318" s="161">
        <v>2009</v>
      </c>
      <c r="O318" s="161" t="s">
        <v>2190</v>
      </c>
      <c r="P318" s="161" t="s">
        <v>2191</v>
      </c>
      <c r="Q318" s="161">
        <v>77</v>
      </c>
      <c r="R318" s="161" t="s">
        <v>1497</v>
      </c>
      <c r="S318" s="180" t="s">
        <v>41</v>
      </c>
      <c r="T318" s="161"/>
      <c r="U318" s="161">
        <v>63</v>
      </c>
      <c r="V318" s="161" t="s">
        <v>35</v>
      </c>
      <c r="W318" s="161" t="s">
        <v>36</v>
      </c>
      <c r="X318" s="161" t="s">
        <v>2300</v>
      </c>
      <c r="Y318" s="161" t="s">
        <v>2488</v>
      </c>
      <c r="Z318" s="161"/>
      <c r="AA318" s="161"/>
      <c r="AB318" s="161"/>
      <c r="AC318" s="150" t="s">
        <v>2304</v>
      </c>
      <c r="AD318" s="169">
        <v>1</v>
      </c>
      <c r="AE318" s="167">
        <v>26923314</v>
      </c>
      <c r="AF318" s="150"/>
      <c r="AG318" s="150"/>
      <c r="AH318" s="150" t="s">
        <v>2804</v>
      </c>
      <c r="AI318" s="184">
        <v>2</v>
      </c>
      <c r="AJ318" s="182">
        <v>40872</v>
      </c>
      <c r="AK318" s="150"/>
      <c r="AL318" s="150" t="s">
        <v>2580</v>
      </c>
      <c r="AM318" s="184" t="s">
        <v>2581</v>
      </c>
      <c r="AN318" s="184"/>
      <c r="AO318" s="168">
        <f t="shared" si="18"/>
        <v>63</v>
      </c>
    </row>
    <row r="319" spans="1:41" ht="114.75">
      <c r="A319" s="161" t="s">
        <v>901</v>
      </c>
      <c r="B319" s="161" t="s">
        <v>2192</v>
      </c>
      <c r="C319" s="161" t="s">
        <v>592</v>
      </c>
      <c r="D319" s="161" t="s">
        <v>2193</v>
      </c>
      <c r="E319" s="161" t="s">
        <v>594</v>
      </c>
      <c r="F319" s="161" t="s">
        <v>2194</v>
      </c>
      <c r="G319" s="161" t="s">
        <v>2195</v>
      </c>
      <c r="H319" s="161" t="s">
        <v>2196</v>
      </c>
      <c r="I319" s="161" t="s">
        <v>2131</v>
      </c>
      <c r="J319" s="161" t="s">
        <v>41</v>
      </c>
      <c r="K319" s="161" t="s">
        <v>2197</v>
      </c>
      <c r="L319" s="161" t="s">
        <v>50</v>
      </c>
      <c r="M319" s="161" t="s">
        <v>32</v>
      </c>
      <c r="N319" s="161">
        <v>2009</v>
      </c>
      <c r="O319" s="161" t="s">
        <v>2198</v>
      </c>
      <c r="P319" s="161" t="s">
        <v>2199</v>
      </c>
      <c r="Q319" s="161">
        <v>3.8156056</v>
      </c>
      <c r="R319" s="161" t="s">
        <v>1487</v>
      </c>
      <c r="S319" s="180">
        <v>0</v>
      </c>
      <c r="T319" s="161"/>
      <c r="U319" s="161"/>
      <c r="V319" s="161" t="s">
        <v>2200</v>
      </c>
      <c r="W319" s="161" t="s">
        <v>1506</v>
      </c>
      <c r="X319" s="161" t="s">
        <v>2285</v>
      </c>
      <c r="Y319" s="161" t="s">
        <v>2286</v>
      </c>
      <c r="Z319" s="161" t="s">
        <v>2284</v>
      </c>
      <c r="AA319" s="203" t="s">
        <v>2287</v>
      </c>
      <c r="AB319" s="203" t="s">
        <v>133</v>
      </c>
      <c r="AC319" s="161" t="s">
        <v>2297</v>
      </c>
      <c r="AD319" s="169">
        <v>0</v>
      </c>
      <c r="AE319" s="181"/>
      <c r="AF319" s="150"/>
      <c r="AG319" s="150"/>
      <c r="AH319" s="150"/>
      <c r="AI319" s="150">
        <v>9</v>
      </c>
      <c r="AJ319" s="182">
        <v>40827</v>
      </c>
      <c r="AK319" s="150" t="s">
        <v>2298</v>
      </c>
      <c r="AL319" s="150" t="s">
        <v>2580</v>
      </c>
      <c r="AM319" s="150" t="s">
        <v>2581</v>
      </c>
      <c r="AN319" s="150"/>
      <c r="AO319" s="168"/>
    </row>
    <row r="320" spans="1:41" ht="140.25">
      <c r="A320" s="161" t="s">
        <v>2201</v>
      </c>
      <c r="B320" s="161" t="s">
        <v>2202</v>
      </c>
      <c r="C320" s="161" t="s">
        <v>2203</v>
      </c>
      <c r="D320" s="161" t="s">
        <v>2204</v>
      </c>
      <c r="E320" s="161" t="s">
        <v>2205</v>
      </c>
      <c r="F320" s="161" t="s">
        <v>2206</v>
      </c>
      <c r="G320" s="161" t="s">
        <v>2207</v>
      </c>
      <c r="H320" s="161" t="s">
        <v>41</v>
      </c>
      <c r="I320" s="161" t="s">
        <v>2131</v>
      </c>
      <c r="J320" s="161" t="s">
        <v>41</v>
      </c>
      <c r="K320" s="161" t="s">
        <v>2208</v>
      </c>
      <c r="L320" s="161" t="s">
        <v>50</v>
      </c>
      <c r="M320" s="161" t="s">
        <v>32</v>
      </c>
      <c r="N320" s="161">
        <v>2008</v>
      </c>
      <c r="O320" s="161" t="s">
        <v>2209</v>
      </c>
      <c r="P320" s="161" t="s">
        <v>2210</v>
      </c>
      <c r="Q320" s="161">
        <v>20</v>
      </c>
      <c r="R320" s="161" t="s">
        <v>1487</v>
      </c>
      <c r="S320" s="180" t="s">
        <v>41</v>
      </c>
      <c r="T320" s="161"/>
      <c r="U320" s="161"/>
      <c r="V320" s="161" t="s">
        <v>2211</v>
      </c>
      <c r="W320" s="161" t="s">
        <v>1786</v>
      </c>
      <c r="X320" s="161" t="s">
        <v>2285</v>
      </c>
      <c r="Y320" s="161" t="s">
        <v>2361</v>
      </c>
      <c r="Z320" s="161" t="s">
        <v>2362</v>
      </c>
      <c r="AA320" s="203">
        <v>6188</v>
      </c>
      <c r="AB320" s="203">
        <v>5068</v>
      </c>
      <c r="AC320" s="161" t="s">
        <v>2297</v>
      </c>
      <c r="AD320" s="169">
        <v>0</v>
      </c>
      <c r="AE320" s="181"/>
      <c r="AF320" s="150"/>
      <c r="AG320" s="150"/>
      <c r="AH320" s="150"/>
      <c r="AI320" s="150">
        <v>9</v>
      </c>
      <c r="AJ320" s="182">
        <v>40853</v>
      </c>
      <c r="AK320" s="150" t="s">
        <v>2363</v>
      </c>
      <c r="AL320" s="150" t="s">
        <v>2580</v>
      </c>
      <c r="AM320" s="150" t="s">
        <v>2581</v>
      </c>
      <c r="AN320" s="150"/>
      <c r="AO320" s="168"/>
    </row>
    <row r="321" spans="1:41" ht="344.25">
      <c r="A321" s="161" t="s">
        <v>1008</v>
      </c>
      <c r="B321" s="161" t="s">
        <v>2212</v>
      </c>
      <c r="C321" s="161" t="s">
        <v>1010</v>
      </c>
      <c r="D321" s="161" t="s">
        <v>2213</v>
      </c>
      <c r="E321" s="161" t="s">
        <v>1012</v>
      </c>
      <c r="F321" s="161" t="s">
        <v>2214</v>
      </c>
      <c r="G321" s="161" t="s">
        <v>2215</v>
      </c>
      <c r="H321" s="161" t="s">
        <v>2216</v>
      </c>
      <c r="I321" s="161" t="s">
        <v>2131</v>
      </c>
      <c r="J321" s="161" t="s">
        <v>41</v>
      </c>
      <c r="K321" s="161" t="s">
        <v>2217</v>
      </c>
      <c r="L321" s="161" t="s">
        <v>50</v>
      </c>
      <c r="M321" s="161" t="s">
        <v>32</v>
      </c>
      <c r="N321" s="161">
        <v>2009</v>
      </c>
      <c r="O321" s="161" t="s">
        <v>2218</v>
      </c>
      <c r="P321" s="161" t="s">
        <v>2219</v>
      </c>
      <c r="Q321" s="161">
        <v>10</v>
      </c>
      <c r="R321" s="161" t="s">
        <v>1497</v>
      </c>
      <c r="S321" s="180" t="s">
        <v>41</v>
      </c>
      <c r="T321" s="161"/>
      <c r="U321" s="161"/>
      <c r="V321" s="161" t="s">
        <v>2220</v>
      </c>
      <c r="W321" s="161" t="s">
        <v>1494</v>
      </c>
      <c r="X321" s="161" t="s">
        <v>2406</v>
      </c>
      <c r="Y321" s="161" t="s">
        <v>2437</v>
      </c>
      <c r="Z321" s="161" t="s">
        <v>2406</v>
      </c>
      <c r="AA321" s="161" t="s">
        <v>2437</v>
      </c>
      <c r="AB321" s="161"/>
      <c r="AC321" s="161" t="s">
        <v>2360</v>
      </c>
      <c r="AD321" s="169">
        <v>0</v>
      </c>
      <c r="AE321" s="181"/>
      <c r="AF321" s="150"/>
      <c r="AG321" s="150"/>
      <c r="AH321" s="150"/>
      <c r="AI321" s="150">
        <v>2</v>
      </c>
      <c r="AJ321" s="182">
        <v>40853</v>
      </c>
      <c r="AK321" s="150"/>
      <c r="AL321" s="150" t="s">
        <v>2580</v>
      </c>
      <c r="AM321" s="150" t="s">
        <v>2581</v>
      </c>
      <c r="AN321" s="150"/>
      <c r="AO321" s="168"/>
    </row>
    <row r="322" spans="1:41" ht="229.5">
      <c r="A322" s="204" t="s">
        <v>902</v>
      </c>
      <c r="B322" s="204" t="s">
        <v>2221</v>
      </c>
      <c r="C322" s="204" t="s">
        <v>601</v>
      </c>
      <c r="D322" s="204" t="s">
        <v>2222</v>
      </c>
      <c r="E322" s="204" t="s">
        <v>603</v>
      </c>
      <c r="F322" s="204" t="s">
        <v>2223</v>
      </c>
      <c r="G322" s="204" t="s">
        <v>2224</v>
      </c>
      <c r="H322" s="204"/>
      <c r="I322" s="204" t="s">
        <v>2131</v>
      </c>
      <c r="J322" s="204" t="s">
        <v>41</v>
      </c>
      <c r="K322" s="204" t="s">
        <v>2225</v>
      </c>
      <c r="L322" s="204" t="s">
        <v>50</v>
      </c>
      <c r="M322" s="204" t="s">
        <v>32</v>
      </c>
      <c r="N322" s="204">
        <v>2009</v>
      </c>
      <c r="O322" s="204" t="s">
        <v>2226</v>
      </c>
      <c r="P322" s="204" t="s">
        <v>2227</v>
      </c>
      <c r="Q322" s="204">
        <v>3.4208400000000001</v>
      </c>
      <c r="R322" s="204" t="s">
        <v>1487</v>
      </c>
      <c r="S322" s="205">
        <v>0</v>
      </c>
      <c r="T322" s="204"/>
      <c r="U322" s="204"/>
      <c r="V322" s="204" t="s">
        <v>2200</v>
      </c>
      <c r="W322" s="204" t="s">
        <v>1506</v>
      </c>
      <c r="X322" s="204" t="s">
        <v>2300</v>
      </c>
      <c r="Y322" s="204" t="s">
        <v>2487</v>
      </c>
      <c r="Z322" s="204"/>
      <c r="AA322" s="204"/>
      <c r="AB322" s="204"/>
      <c r="AC322" s="150" t="s">
        <v>2297</v>
      </c>
      <c r="AD322" s="169"/>
      <c r="AE322" s="181"/>
      <c r="AF322" s="150"/>
      <c r="AG322" s="150"/>
      <c r="AH322" s="150"/>
      <c r="AI322" s="150">
        <v>9</v>
      </c>
      <c r="AJ322" s="182">
        <v>40853</v>
      </c>
      <c r="AK322" s="150"/>
      <c r="AL322" s="150" t="s">
        <v>2580</v>
      </c>
      <c r="AM322" s="150" t="s">
        <v>2581</v>
      </c>
      <c r="AN322" s="150"/>
      <c r="AO322" s="168"/>
    </row>
    <row r="323" spans="1:41" ht="127.5">
      <c r="A323" s="161" t="s">
        <v>2126</v>
      </c>
      <c r="B323" s="161" t="s">
        <v>2127</v>
      </c>
      <c r="C323" s="161" t="s">
        <v>452</v>
      </c>
      <c r="D323" s="161" t="s">
        <v>202</v>
      </c>
      <c r="E323" s="161" t="s">
        <v>2128</v>
      </c>
      <c r="F323" s="161" t="s">
        <v>2228</v>
      </c>
      <c r="G323" s="161">
        <v>1003911</v>
      </c>
      <c r="H323" s="161" t="s">
        <v>2229</v>
      </c>
      <c r="I323" s="161" t="s">
        <v>2131</v>
      </c>
      <c r="J323" s="161" t="s">
        <v>41</v>
      </c>
      <c r="K323" s="161" t="s">
        <v>2230</v>
      </c>
      <c r="L323" s="161" t="s">
        <v>50</v>
      </c>
      <c r="M323" s="161" t="s">
        <v>32</v>
      </c>
      <c r="N323" s="161">
        <v>2008</v>
      </c>
      <c r="O323" s="161" t="s">
        <v>2231</v>
      </c>
      <c r="P323" s="161" t="s">
        <v>2232</v>
      </c>
      <c r="Q323" s="161">
        <v>35.439</v>
      </c>
      <c r="R323" s="161" t="s">
        <v>1497</v>
      </c>
      <c r="S323" s="180">
        <v>334</v>
      </c>
      <c r="T323" s="161"/>
      <c r="U323" s="161">
        <v>21.39</v>
      </c>
      <c r="V323" s="161" t="s">
        <v>2233</v>
      </c>
      <c r="W323" s="161" t="s">
        <v>1506</v>
      </c>
      <c r="X323" s="161" t="s">
        <v>2285</v>
      </c>
      <c r="Y323" s="150" t="s">
        <v>2521</v>
      </c>
      <c r="Z323" s="161"/>
      <c r="AA323" s="161"/>
      <c r="AB323" s="161"/>
      <c r="AC323" s="184" t="s">
        <v>2390</v>
      </c>
      <c r="AD323" s="185">
        <v>1</v>
      </c>
      <c r="AE323" s="186" t="s">
        <v>2735</v>
      </c>
      <c r="AF323" s="184"/>
      <c r="AG323" s="184" t="s">
        <v>2523</v>
      </c>
      <c r="AH323" s="184" t="s">
        <v>2734</v>
      </c>
      <c r="AI323" s="184">
        <v>2</v>
      </c>
      <c r="AJ323" s="200">
        <v>40868</v>
      </c>
      <c r="AK323" s="184"/>
      <c r="AL323" s="184" t="s">
        <v>2580</v>
      </c>
      <c r="AM323" s="184"/>
      <c r="AN323" s="184" t="s">
        <v>2581</v>
      </c>
      <c r="AO323" s="201">
        <f t="shared" ref="AO323" si="19">AD323*U323</f>
        <v>21.39</v>
      </c>
    </row>
    <row r="324" spans="1:41" s="187" customFormat="1" ht="114.75">
      <c r="A324" s="161" t="s">
        <v>2126</v>
      </c>
      <c r="B324" s="161" t="s">
        <v>2127</v>
      </c>
      <c r="C324" s="161" t="s">
        <v>452</v>
      </c>
      <c r="D324" s="161" t="s">
        <v>202</v>
      </c>
      <c r="E324" s="161" t="s">
        <v>2128</v>
      </c>
      <c r="F324" s="161" t="s">
        <v>2234</v>
      </c>
      <c r="G324" s="161">
        <v>6878211</v>
      </c>
      <c r="H324" s="161" t="s">
        <v>2235</v>
      </c>
      <c r="I324" s="161" t="s">
        <v>2131</v>
      </c>
      <c r="J324" s="161" t="s">
        <v>41</v>
      </c>
      <c r="K324" s="161" t="s">
        <v>2236</v>
      </c>
      <c r="L324" s="161" t="s">
        <v>50</v>
      </c>
      <c r="M324" s="161" t="s">
        <v>32</v>
      </c>
      <c r="N324" s="161">
        <v>2008</v>
      </c>
      <c r="O324" s="161" t="s">
        <v>2237</v>
      </c>
      <c r="P324" s="161" t="s">
        <v>2238</v>
      </c>
      <c r="Q324" s="161">
        <v>27.67</v>
      </c>
      <c r="R324" s="161" t="s">
        <v>1497</v>
      </c>
      <c r="S324" s="180" t="s">
        <v>41</v>
      </c>
      <c r="T324" s="161"/>
      <c r="U324" s="161">
        <v>27.347999999999999</v>
      </c>
      <c r="V324" s="161" t="s">
        <v>35</v>
      </c>
      <c r="W324" s="161" t="s">
        <v>36</v>
      </c>
      <c r="X324" s="161" t="s">
        <v>2300</v>
      </c>
      <c r="Y324" s="161" t="s">
        <v>2515</v>
      </c>
      <c r="Z324" s="161"/>
      <c r="AA324" s="161"/>
      <c r="AB324" s="161"/>
      <c r="AC324" s="184" t="s">
        <v>2304</v>
      </c>
      <c r="AD324" s="185">
        <v>0.14282285165626499</v>
      </c>
      <c r="AE324" s="186" t="s">
        <v>2736</v>
      </c>
      <c r="AF324" s="184"/>
      <c r="AG324" s="184"/>
      <c r="AH324" s="184" t="s">
        <v>2805</v>
      </c>
      <c r="AI324" s="150">
        <v>2</v>
      </c>
      <c r="AJ324" s="200">
        <v>40868</v>
      </c>
      <c r="AK324" s="150"/>
      <c r="AL324" s="184" t="s">
        <v>2580</v>
      </c>
      <c r="AM324" s="184"/>
      <c r="AN324" s="184" t="s">
        <v>2581</v>
      </c>
      <c r="AO324" s="168">
        <f t="shared" ref="AO324:AO355" si="20">AD324*U324</f>
        <v>3.9059193470955349</v>
      </c>
    </row>
    <row r="325" spans="1:41" s="187" customFormat="1" ht="114.75">
      <c r="A325" s="161" t="s">
        <v>2126</v>
      </c>
      <c r="B325" s="161" t="s">
        <v>2127</v>
      </c>
      <c r="C325" s="161" t="s">
        <v>452</v>
      </c>
      <c r="D325" s="161" t="s">
        <v>202</v>
      </c>
      <c r="E325" s="161" t="s">
        <v>2128</v>
      </c>
      <c r="F325" s="161" t="s">
        <v>2234</v>
      </c>
      <c r="G325" s="161">
        <v>6878211</v>
      </c>
      <c r="H325" s="161" t="s">
        <v>2235</v>
      </c>
      <c r="I325" s="161" t="s">
        <v>2131</v>
      </c>
      <c r="J325" s="161" t="s">
        <v>41</v>
      </c>
      <c r="K325" s="161" t="s">
        <v>2236</v>
      </c>
      <c r="L325" s="161" t="s">
        <v>50</v>
      </c>
      <c r="M325" s="161" t="s">
        <v>32</v>
      </c>
      <c r="N325" s="161">
        <v>2008</v>
      </c>
      <c r="O325" s="161" t="s">
        <v>2237</v>
      </c>
      <c r="P325" s="161" t="s">
        <v>2238</v>
      </c>
      <c r="Q325" s="161">
        <v>27.67</v>
      </c>
      <c r="R325" s="161" t="s">
        <v>1497</v>
      </c>
      <c r="S325" s="180" t="s">
        <v>41</v>
      </c>
      <c r="T325" s="161"/>
      <c r="U325" s="161">
        <v>27.347999999999999</v>
      </c>
      <c r="V325" s="161" t="s">
        <v>35</v>
      </c>
      <c r="W325" s="161" t="s">
        <v>36</v>
      </c>
      <c r="X325" s="161" t="s">
        <v>2300</v>
      </c>
      <c r="Y325" s="161" t="s">
        <v>2515</v>
      </c>
      <c r="Z325" s="161"/>
      <c r="AA325" s="161"/>
      <c r="AB325" s="161"/>
      <c r="AC325" s="184" t="s">
        <v>2304</v>
      </c>
      <c r="AD325" s="185">
        <v>0.80916946711473825</v>
      </c>
      <c r="AE325" s="186" t="s">
        <v>2737</v>
      </c>
      <c r="AF325" s="184"/>
      <c r="AG325" s="184"/>
      <c r="AH325" s="184" t="s">
        <v>2805</v>
      </c>
      <c r="AI325" s="150">
        <v>2</v>
      </c>
      <c r="AJ325" s="200">
        <v>40868</v>
      </c>
      <c r="AK325" s="150"/>
      <c r="AL325" s="184" t="s">
        <v>2580</v>
      </c>
      <c r="AM325" s="184"/>
      <c r="AN325" s="184" t="s">
        <v>2581</v>
      </c>
      <c r="AO325" s="168">
        <f t="shared" si="20"/>
        <v>22.129166586653859</v>
      </c>
    </row>
    <row r="326" spans="1:41" s="187" customFormat="1" ht="114.75">
      <c r="A326" s="161" t="s">
        <v>2126</v>
      </c>
      <c r="B326" s="161" t="s">
        <v>2127</v>
      </c>
      <c r="C326" s="161" t="s">
        <v>452</v>
      </c>
      <c r="D326" s="161" t="s">
        <v>202</v>
      </c>
      <c r="E326" s="161" t="s">
        <v>2128</v>
      </c>
      <c r="F326" s="161" t="s">
        <v>2234</v>
      </c>
      <c r="G326" s="161">
        <v>6878211</v>
      </c>
      <c r="H326" s="161" t="s">
        <v>2235</v>
      </c>
      <c r="I326" s="161" t="s">
        <v>2131</v>
      </c>
      <c r="J326" s="161" t="s">
        <v>41</v>
      </c>
      <c r="K326" s="161" t="s">
        <v>2236</v>
      </c>
      <c r="L326" s="161" t="s">
        <v>50</v>
      </c>
      <c r="M326" s="161" t="s">
        <v>32</v>
      </c>
      <c r="N326" s="161">
        <v>2008</v>
      </c>
      <c r="O326" s="161" t="s">
        <v>2237</v>
      </c>
      <c r="P326" s="161" t="s">
        <v>2238</v>
      </c>
      <c r="Q326" s="161">
        <v>27.67</v>
      </c>
      <c r="R326" s="161" t="s">
        <v>1497</v>
      </c>
      <c r="S326" s="180" t="s">
        <v>41</v>
      </c>
      <c r="T326" s="161"/>
      <c r="U326" s="161">
        <v>27.347999999999999</v>
      </c>
      <c r="V326" s="161" t="s">
        <v>35</v>
      </c>
      <c r="W326" s="161" t="s">
        <v>36</v>
      </c>
      <c r="X326" s="161" t="s">
        <v>2300</v>
      </c>
      <c r="Y326" s="161" t="s">
        <v>2515</v>
      </c>
      <c r="Z326" s="161"/>
      <c r="AA326" s="161"/>
      <c r="AB326" s="161"/>
      <c r="AC326" s="184" t="s">
        <v>2304</v>
      </c>
      <c r="AD326" s="185">
        <v>1.170187229956793E-2</v>
      </c>
      <c r="AE326" s="186" t="s">
        <v>2738</v>
      </c>
      <c r="AF326" s="184"/>
      <c r="AG326" s="184"/>
      <c r="AH326" s="184" t="s">
        <v>2805</v>
      </c>
      <c r="AI326" s="150">
        <v>2</v>
      </c>
      <c r="AJ326" s="200">
        <v>40868</v>
      </c>
      <c r="AK326" s="150"/>
      <c r="AL326" s="184" t="s">
        <v>2580</v>
      </c>
      <c r="AM326" s="184"/>
      <c r="AN326" s="184" t="s">
        <v>2581</v>
      </c>
      <c r="AO326" s="168">
        <f t="shared" si="20"/>
        <v>0.32002280364858371</v>
      </c>
    </row>
    <row r="327" spans="1:41" s="187" customFormat="1" ht="114.75">
      <c r="A327" s="161" t="s">
        <v>2126</v>
      </c>
      <c r="B327" s="161" t="s">
        <v>2127</v>
      </c>
      <c r="C327" s="161" t="s">
        <v>452</v>
      </c>
      <c r="D327" s="161" t="s">
        <v>202</v>
      </c>
      <c r="E327" s="161" t="s">
        <v>2128</v>
      </c>
      <c r="F327" s="161" t="s">
        <v>2234</v>
      </c>
      <c r="G327" s="161">
        <v>6878211</v>
      </c>
      <c r="H327" s="161" t="s">
        <v>2235</v>
      </c>
      <c r="I327" s="161" t="s">
        <v>2131</v>
      </c>
      <c r="J327" s="161" t="s">
        <v>41</v>
      </c>
      <c r="K327" s="161" t="s">
        <v>2236</v>
      </c>
      <c r="L327" s="161" t="s">
        <v>50</v>
      </c>
      <c r="M327" s="161" t="s">
        <v>32</v>
      </c>
      <c r="N327" s="161">
        <v>2008</v>
      </c>
      <c r="O327" s="161" t="s">
        <v>2237</v>
      </c>
      <c r="P327" s="161" t="s">
        <v>2238</v>
      </c>
      <c r="Q327" s="161">
        <v>27.67</v>
      </c>
      <c r="R327" s="161" t="s">
        <v>1497</v>
      </c>
      <c r="S327" s="180" t="s">
        <v>41</v>
      </c>
      <c r="T327" s="161"/>
      <c r="U327" s="161">
        <v>27.347999999999999</v>
      </c>
      <c r="V327" s="161" t="s">
        <v>35</v>
      </c>
      <c r="W327" s="161" t="s">
        <v>36</v>
      </c>
      <c r="X327" s="161" t="s">
        <v>2300</v>
      </c>
      <c r="Y327" s="161" t="s">
        <v>2515</v>
      </c>
      <c r="Z327" s="161"/>
      <c r="AA327" s="161"/>
      <c r="AB327" s="161"/>
      <c r="AC327" s="184" t="s">
        <v>2304</v>
      </c>
      <c r="AD327" s="185">
        <v>3.6305808929428703E-2</v>
      </c>
      <c r="AE327" s="186" t="s">
        <v>2739</v>
      </c>
      <c r="AF327" s="184"/>
      <c r="AG327" s="184"/>
      <c r="AH327" s="184" t="s">
        <v>2805</v>
      </c>
      <c r="AI327" s="150">
        <v>2</v>
      </c>
      <c r="AJ327" s="200">
        <v>40868</v>
      </c>
      <c r="AK327" s="150"/>
      <c r="AL327" s="184" t="s">
        <v>2580</v>
      </c>
      <c r="AM327" s="184"/>
      <c r="AN327" s="184" t="s">
        <v>2581</v>
      </c>
      <c r="AO327" s="168">
        <f t="shared" si="20"/>
        <v>0.9928912626020161</v>
      </c>
    </row>
    <row r="328" spans="1:41" ht="114.75">
      <c r="A328" s="161" t="s">
        <v>884</v>
      </c>
      <c r="B328" s="161" t="s">
        <v>2239</v>
      </c>
      <c r="C328" s="161" t="s">
        <v>234</v>
      </c>
      <c r="D328" s="161" t="s">
        <v>2240</v>
      </c>
      <c r="E328" s="161" t="s">
        <v>236</v>
      </c>
      <c r="F328" s="161" t="s">
        <v>2241</v>
      </c>
      <c r="G328" s="161">
        <v>8537211</v>
      </c>
      <c r="H328" s="161" t="s">
        <v>2242</v>
      </c>
      <c r="I328" s="161" t="s">
        <v>2131</v>
      </c>
      <c r="J328" s="161" t="s">
        <v>41</v>
      </c>
      <c r="K328" s="161" t="s">
        <v>2243</v>
      </c>
      <c r="L328" s="161" t="s">
        <v>50</v>
      </c>
      <c r="M328" s="161" t="s">
        <v>32</v>
      </c>
      <c r="N328" s="161">
        <v>2008</v>
      </c>
      <c r="O328" s="161" t="s">
        <v>2244</v>
      </c>
      <c r="P328" s="161" t="s">
        <v>2245</v>
      </c>
      <c r="Q328" s="161">
        <v>5</v>
      </c>
      <c r="R328" s="161" t="s">
        <v>1497</v>
      </c>
      <c r="S328" s="180" t="s">
        <v>41</v>
      </c>
      <c r="T328" s="161"/>
      <c r="U328" s="161">
        <v>2</v>
      </c>
      <c r="V328" s="161" t="s">
        <v>35</v>
      </c>
      <c r="W328" s="161" t="s">
        <v>36</v>
      </c>
      <c r="X328" s="161" t="s">
        <v>2300</v>
      </c>
      <c r="Y328" s="161"/>
      <c r="Z328" s="161"/>
      <c r="AA328" s="161"/>
      <c r="AB328" s="161"/>
      <c r="AC328" s="150" t="s">
        <v>2304</v>
      </c>
      <c r="AD328" s="169">
        <v>0.2412</v>
      </c>
      <c r="AE328" s="181">
        <v>90697414</v>
      </c>
      <c r="AF328" s="150"/>
      <c r="AG328" s="150"/>
      <c r="AH328" s="150" t="s">
        <v>2747</v>
      </c>
      <c r="AI328" s="150">
        <v>2</v>
      </c>
      <c r="AJ328" s="182">
        <v>40853</v>
      </c>
      <c r="AK328" s="150"/>
      <c r="AL328" s="150" t="s">
        <v>2580</v>
      </c>
      <c r="AM328" s="150" t="s">
        <v>2520</v>
      </c>
      <c r="AN328" s="150"/>
      <c r="AO328" s="168">
        <f t="shared" si="20"/>
        <v>0.4824</v>
      </c>
    </row>
    <row r="329" spans="1:41" ht="114.75">
      <c r="A329" s="161" t="s">
        <v>884</v>
      </c>
      <c r="B329" s="161" t="s">
        <v>2239</v>
      </c>
      <c r="C329" s="161" t="s">
        <v>234</v>
      </c>
      <c r="D329" s="161" t="s">
        <v>2240</v>
      </c>
      <c r="E329" s="161" t="s">
        <v>236</v>
      </c>
      <c r="F329" s="161" t="s">
        <v>2241</v>
      </c>
      <c r="G329" s="161">
        <v>8537211</v>
      </c>
      <c r="H329" s="161" t="s">
        <v>2242</v>
      </c>
      <c r="I329" s="161" t="s">
        <v>2131</v>
      </c>
      <c r="J329" s="161" t="s">
        <v>41</v>
      </c>
      <c r="K329" s="161" t="s">
        <v>2243</v>
      </c>
      <c r="L329" s="161" t="s">
        <v>50</v>
      </c>
      <c r="M329" s="161" t="s">
        <v>32</v>
      </c>
      <c r="N329" s="161">
        <v>2008</v>
      </c>
      <c r="O329" s="161" t="s">
        <v>2244</v>
      </c>
      <c r="P329" s="161" t="s">
        <v>2245</v>
      </c>
      <c r="Q329" s="161">
        <v>5</v>
      </c>
      <c r="R329" s="161" t="s">
        <v>1497</v>
      </c>
      <c r="S329" s="180" t="s">
        <v>41</v>
      </c>
      <c r="T329" s="161"/>
      <c r="U329" s="161">
        <v>2</v>
      </c>
      <c r="V329" s="161" t="s">
        <v>35</v>
      </c>
      <c r="W329" s="161" t="s">
        <v>36</v>
      </c>
      <c r="X329" s="161" t="s">
        <v>2300</v>
      </c>
      <c r="Y329" s="161"/>
      <c r="Z329" s="161"/>
      <c r="AA329" s="161"/>
      <c r="AB329" s="161"/>
      <c r="AC329" s="150" t="s">
        <v>2304</v>
      </c>
      <c r="AD329" s="169">
        <v>6.1800000000000001E-2</v>
      </c>
      <c r="AE329" s="181">
        <v>90697514</v>
      </c>
      <c r="AF329" s="150"/>
      <c r="AG329" s="150"/>
      <c r="AH329" s="150" t="s">
        <v>2747</v>
      </c>
      <c r="AI329" s="150">
        <v>2</v>
      </c>
      <c r="AJ329" s="182">
        <v>40853</v>
      </c>
      <c r="AK329" s="150"/>
      <c r="AL329" s="150" t="s">
        <v>2580</v>
      </c>
      <c r="AM329" s="150" t="s">
        <v>2520</v>
      </c>
      <c r="AN329" s="150"/>
      <c r="AO329" s="168">
        <f t="shared" si="20"/>
        <v>0.1236</v>
      </c>
    </row>
    <row r="330" spans="1:41" ht="114.75">
      <c r="A330" s="161" t="s">
        <v>884</v>
      </c>
      <c r="B330" s="161" t="s">
        <v>2239</v>
      </c>
      <c r="C330" s="161" t="s">
        <v>234</v>
      </c>
      <c r="D330" s="161" t="s">
        <v>2240</v>
      </c>
      <c r="E330" s="161" t="s">
        <v>236</v>
      </c>
      <c r="F330" s="161" t="s">
        <v>2241</v>
      </c>
      <c r="G330" s="161">
        <v>8537211</v>
      </c>
      <c r="H330" s="161" t="s">
        <v>2242</v>
      </c>
      <c r="I330" s="161" t="s">
        <v>2131</v>
      </c>
      <c r="J330" s="161" t="s">
        <v>41</v>
      </c>
      <c r="K330" s="161" t="s">
        <v>2243</v>
      </c>
      <c r="L330" s="161" t="s">
        <v>50</v>
      </c>
      <c r="M330" s="161" t="s">
        <v>32</v>
      </c>
      <c r="N330" s="161">
        <v>2008</v>
      </c>
      <c r="O330" s="161" t="s">
        <v>2244</v>
      </c>
      <c r="P330" s="161" t="s">
        <v>2245</v>
      </c>
      <c r="Q330" s="161">
        <v>5</v>
      </c>
      <c r="R330" s="161" t="s">
        <v>1497</v>
      </c>
      <c r="S330" s="180" t="s">
        <v>41</v>
      </c>
      <c r="T330" s="161"/>
      <c r="U330" s="161">
        <v>2</v>
      </c>
      <c r="V330" s="161" t="s">
        <v>35</v>
      </c>
      <c r="W330" s="161" t="s">
        <v>36</v>
      </c>
      <c r="X330" s="161" t="s">
        <v>2300</v>
      </c>
      <c r="Y330" s="161"/>
      <c r="Z330" s="161"/>
      <c r="AA330" s="161"/>
      <c r="AB330" s="161"/>
      <c r="AC330" s="150" t="s">
        <v>2304</v>
      </c>
      <c r="AD330" s="169">
        <v>8.6800000000000002E-2</v>
      </c>
      <c r="AE330" s="181">
        <v>90698214</v>
      </c>
      <c r="AF330" s="150"/>
      <c r="AG330" s="150"/>
      <c r="AH330" s="150" t="s">
        <v>2747</v>
      </c>
      <c r="AI330" s="150">
        <v>2</v>
      </c>
      <c r="AJ330" s="182">
        <v>40853</v>
      </c>
      <c r="AK330" s="150"/>
      <c r="AL330" s="150" t="s">
        <v>2580</v>
      </c>
      <c r="AM330" s="150" t="s">
        <v>2520</v>
      </c>
      <c r="AN330" s="150"/>
      <c r="AO330" s="168">
        <f t="shared" si="20"/>
        <v>0.1736</v>
      </c>
    </row>
    <row r="331" spans="1:41" ht="114.75">
      <c r="A331" s="161" t="s">
        <v>884</v>
      </c>
      <c r="B331" s="161" t="s">
        <v>2239</v>
      </c>
      <c r="C331" s="161" t="s">
        <v>234</v>
      </c>
      <c r="D331" s="161" t="s">
        <v>2240</v>
      </c>
      <c r="E331" s="161" t="s">
        <v>236</v>
      </c>
      <c r="F331" s="161" t="s">
        <v>2241</v>
      </c>
      <c r="G331" s="161">
        <v>8537211</v>
      </c>
      <c r="H331" s="161" t="s">
        <v>2242</v>
      </c>
      <c r="I331" s="161" t="s">
        <v>2131</v>
      </c>
      <c r="J331" s="161" t="s">
        <v>41</v>
      </c>
      <c r="K331" s="161" t="s">
        <v>2243</v>
      </c>
      <c r="L331" s="161" t="s">
        <v>50</v>
      </c>
      <c r="M331" s="161" t="s">
        <v>32</v>
      </c>
      <c r="N331" s="161">
        <v>2008</v>
      </c>
      <c r="O331" s="161" t="s">
        <v>2244</v>
      </c>
      <c r="P331" s="161" t="s">
        <v>2245</v>
      </c>
      <c r="Q331" s="161">
        <v>5</v>
      </c>
      <c r="R331" s="161" t="s">
        <v>1497</v>
      </c>
      <c r="S331" s="180" t="s">
        <v>41</v>
      </c>
      <c r="T331" s="161"/>
      <c r="U331" s="161">
        <v>2</v>
      </c>
      <c r="V331" s="161" t="s">
        <v>35</v>
      </c>
      <c r="W331" s="161" t="s">
        <v>36</v>
      </c>
      <c r="X331" s="161" t="s">
        <v>2300</v>
      </c>
      <c r="Y331" s="161"/>
      <c r="Z331" s="161"/>
      <c r="AA331" s="161"/>
      <c r="AB331" s="161"/>
      <c r="AC331" s="150" t="s">
        <v>2304</v>
      </c>
      <c r="AD331" s="169">
        <v>7.85E-2</v>
      </c>
      <c r="AE331" s="181">
        <v>90698614</v>
      </c>
      <c r="AF331" s="150"/>
      <c r="AG331" s="150"/>
      <c r="AH331" s="150" t="s">
        <v>2747</v>
      </c>
      <c r="AI331" s="150">
        <v>2</v>
      </c>
      <c r="AJ331" s="182">
        <v>40853</v>
      </c>
      <c r="AK331" s="150"/>
      <c r="AL331" s="150" t="s">
        <v>2580</v>
      </c>
      <c r="AM331" s="150" t="s">
        <v>2520</v>
      </c>
      <c r="AN331" s="150"/>
      <c r="AO331" s="168">
        <f t="shared" si="20"/>
        <v>0.157</v>
      </c>
    </row>
    <row r="332" spans="1:41" ht="114.75">
      <c r="A332" s="161" t="s">
        <v>884</v>
      </c>
      <c r="B332" s="161" t="s">
        <v>2239</v>
      </c>
      <c r="C332" s="161" t="s">
        <v>234</v>
      </c>
      <c r="D332" s="161" t="s">
        <v>2240</v>
      </c>
      <c r="E332" s="161" t="s">
        <v>236</v>
      </c>
      <c r="F332" s="161" t="s">
        <v>2241</v>
      </c>
      <c r="G332" s="161">
        <v>8537211</v>
      </c>
      <c r="H332" s="161" t="s">
        <v>2242</v>
      </c>
      <c r="I332" s="161" t="s">
        <v>2131</v>
      </c>
      <c r="J332" s="161" t="s">
        <v>41</v>
      </c>
      <c r="K332" s="161" t="s">
        <v>2243</v>
      </c>
      <c r="L332" s="161" t="s">
        <v>50</v>
      </c>
      <c r="M332" s="161" t="s">
        <v>32</v>
      </c>
      <c r="N332" s="161">
        <v>2008</v>
      </c>
      <c r="O332" s="161" t="s">
        <v>2244</v>
      </c>
      <c r="P332" s="161" t="s">
        <v>2245</v>
      </c>
      <c r="Q332" s="161">
        <v>5</v>
      </c>
      <c r="R332" s="161" t="s">
        <v>1497</v>
      </c>
      <c r="S332" s="180" t="s">
        <v>41</v>
      </c>
      <c r="T332" s="161"/>
      <c r="U332" s="161">
        <v>2</v>
      </c>
      <c r="V332" s="161" t="s">
        <v>35</v>
      </c>
      <c r="W332" s="161" t="s">
        <v>36</v>
      </c>
      <c r="X332" s="161" t="s">
        <v>2300</v>
      </c>
      <c r="Y332" s="161"/>
      <c r="Z332" s="161"/>
      <c r="AA332" s="161"/>
      <c r="AB332" s="161"/>
      <c r="AC332" s="150" t="s">
        <v>2304</v>
      </c>
      <c r="AD332" s="169">
        <v>2.3E-3</v>
      </c>
      <c r="AE332" s="181">
        <v>90698114</v>
      </c>
      <c r="AF332" s="150"/>
      <c r="AG332" s="150"/>
      <c r="AH332" s="150" t="s">
        <v>2747</v>
      </c>
      <c r="AI332" s="150">
        <v>2</v>
      </c>
      <c r="AJ332" s="182">
        <v>40853</v>
      </c>
      <c r="AK332" s="150"/>
      <c r="AL332" s="150" t="s">
        <v>2580</v>
      </c>
      <c r="AM332" s="150" t="s">
        <v>2520</v>
      </c>
      <c r="AN332" s="150"/>
      <c r="AO332" s="168">
        <f t="shared" si="20"/>
        <v>4.5999999999999999E-3</v>
      </c>
    </row>
    <row r="333" spans="1:41" ht="114.75">
      <c r="A333" s="161" t="s">
        <v>884</v>
      </c>
      <c r="B333" s="161" t="s">
        <v>2239</v>
      </c>
      <c r="C333" s="161" t="s">
        <v>234</v>
      </c>
      <c r="D333" s="161" t="s">
        <v>2240</v>
      </c>
      <c r="E333" s="161" t="s">
        <v>236</v>
      </c>
      <c r="F333" s="161" t="s">
        <v>2241</v>
      </c>
      <c r="G333" s="161">
        <v>8537211</v>
      </c>
      <c r="H333" s="161" t="s">
        <v>2242</v>
      </c>
      <c r="I333" s="161" t="s">
        <v>2131</v>
      </c>
      <c r="J333" s="161" t="s">
        <v>41</v>
      </c>
      <c r="K333" s="161" t="s">
        <v>2243</v>
      </c>
      <c r="L333" s="161" t="s">
        <v>50</v>
      </c>
      <c r="M333" s="161" t="s">
        <v>32</v>
      </c>
      <c r="N333" s="161">
        <v>2008</v>
      </c>
      <c r="O333" s="161" t="s">
        <v>2244</v>
      </c>
      <c r="P333" s="161" t="s">
        <v>2245</v>
      </c>
      <c r="Q333" s="161">
        <v>5</v>
      </c>
      <c r="R333" s="161" t="s">
        <v>1497</v>
      </c>
      <c r="S333" s="180" t="s">
        <v>41</v>
      </c>
      <c r="T333" s="161"/>
      <c r="U333" s="161">
        <v>2</v>
      </c>
      <c r="V333" s="161" t="s">
        <v>35</v>
      </c>
      <c r="W333" s="161" t="s">
        <v>36</v>
      </c>
      <c r="X333" s="161" t="s">
        <v>2300</v>
      </c>
      <c r="Y333" s="161"/>
      <c r="Z333" s="161"/>
      <c r="AA333" s="161"/>
      <c r="AB333" s="161"/>
      <c r="AC333" s="150" t="s">
        <v>2304</v>
      </c>
      <c r="AD333" s="169">
        <v>1.2999999999999999E-3</v>
      </c>
      <c r="AE333" s="181">
        <v>90697714</v>
      </c>
      <c r="AF333" s="150"/>
      <c r="AG333" s="150"/>
      <c r="AH333" s="150" t="s">
        <v>2747</v>
      </c>
      <c r="AI333" s="150">
        <v>2</v>
      </c>
      <c r="AJ333" s="182">
        <v>40853</v>
      </c>
      <c r="AK333" s="150"/>
      <c r="AL333" s="150" t="s">
        <v>2580</v>
      </c>
      <c r="AM333" s="150" t="s">
        <v>2520</v>
      </c>
      <c r="AN333" s="150"/>
      <c r="AO333" s="168">
        <f t="shared" si="20"/>
        <v>2.5999999999999999E-3</v>
      </c>
    </row>
    <row r="334" spans="1:41" ht="114.75">
      <c r="A334" s="161" t="s">
        <v>884</v>
      </c>
      <c r="B334" s="161" t="s">
        <v>2239</v>
      </c>
      <c r="C334" s="161" t="s">
        <v>234</v>
      </c>
      <c r="D334" s="161" t="s">
        <v>2240</v>
      </c>
      <c r="E334" s="161" t="s">
        <v>236</v>
      </c>
      <c r="F334" s="161" t="s">
        <v>2241</v>
      </c>
      <c r="G334" s="161">
        <v>8537211</v>
      </c>
      <c r="H334" s="161" t="s">
        <v>2242</v>
      </c>
      <c r="I334" s="161" t="s">
        <v>2131</v>
      </c>
      <c r="J334" s="161" t="s">
        <v>41</v>
      </c>
      <c r="K334" s="161" t="s">
        <v>2243</v>
      </c>
      <c r="L334" s="161" t="s">
        <v>50</v>
      </c>
      <c r="M334" s="161" t="s">
        <v>32</v>
      </c>
      <c r="N334" s="161">
        <v>2008</v>
      </c>
      <c r="O334" s="161" t="s">
        <v>2244</v>
      </c>
      <c r="P334" s="161" t="s">
        <v>2245</v>
      </c>
      <c r="Q334" s="161">
        <v>5</v>
      </c>
      <c r="R334" s="161" t="s">
        <v>1497</v>
      </c>
      <c r="S334" s="180" t="s">
        <v>41</v>
      </c>
      <c r="T334" s="161"/>
      <c r="U334" s="161">
        <v>2</v>
      </c>
      <c r="V334" s="161" t="s">
        <v>35</v>
      </c>
      <c r="W334" s="161" t="s">
        <v>36</v>
      </c>
      <c r="X334" s="161" t="s">
        <v>2300</v>
      </c>
      <c r="Y334" s="161"/>
      <c r="Z334" s="161"/>
      <c r="AA334" s="161"/>
      <c r="AB334" s="161"/>
      <c r="AC334" s="150" t="s">
        <v>2304</v>
      </c>
      <c r="AD334" s="169">
        <v>0.25609999999999999</v>
      </c>
      <c r="AE334" s="181">
        <v>90698414</v>
      </c>
      <c r="AF334" s="150"/>
      <c r="AG334" s="150"/>
      <c r="AH334" s="150" t="s">
        <v>2747</v>
      </c>
      <c r="AI334" s="150">
        <v>2</v>
      </c>
      <c r="AJ334" s="182">
        <v>40853</v>
      </c>
      <c r="AK334" s="150"/>
      <c r="AL334" s="150" t="s">
        <v>2580</v>
      </c>
      <c r="AM334" s="150" t="s">
        <v>2520</v>
      </c>
      <c r="AN334" s="150"/>
      <c r="AO334" s="168">
        <f t="shared" si="20"/>
        <v>0.51219999999999999</v>
      </c>
    </row>
    <row r="335" spans="1:41" ht="114.75">
      <c r="A335" s="161" t="s">
        <v>884</v>
      </c>
      <c r="B335" s="161" t="s">
        <v>2239</v>
      </c>
      <c r="C335" s="161" t="s">
        <v>234</v>
      </c>
      <c r="D335" s="161" t="s">
        <v>2240</v>
      </c>
      <c r="E335" s="161" t="s">
        <v>236</v>
      </c>
      <c r="F335" s="161" t="s">
        <v>2241</v>
      </c>
      <c r="G335" s="161">
        <v>8537211</v>
      </c>
      <c r="H335" s="161" t="s">
        <v>2242</v>
      </c>
      <c r="I335" s="161" t="s">
        <v>2131</v>
      </c>
      <c r="J335" s="161" t="s">
        <v>41</v>
      </c>
      <c r="K335" s="161" t="s">
        <v>2243</v>
      </c>
      <c r="L335" s="161" t="s">
        <v>50</v>
      </c>
      <c r="M335" s="161" t="s">
        <v>32</v>
      </c>
      <c r="N335" s="161">
        <v>2008</v>
      </c>
      <c r="O335" s="161" t="s">
        <v>2244</v>
      </c>
      <c r="P335" s="161" t="s">
        <v>2245</v>
      </c>
      <c r="Q335" s="161">
        <v>5</v>
      </c>
      <c r="R335" s="161" t="s">
        <v>1497</v>
      </c>
      <c r="S335" s="180" t="s">
        <v>41</v>
      </c>
      <c r="T335" s="161"/>
      <c r="U335" s="161">
        <v>2</v>
      </c>
      <c r="V335" s="161" t="s">
        <v>35</v>
      </c>
      <c r="W335" s="161" t="s">
        <v>36</v>
      </c>
      <c r="X335" s="161" t="s">
        <v>2300</v>
      </c>
      <c r="Y335" s="161"/>
      <c r="Z335" s="161"/>
      <c r="AA335" s="161"/>
      <c r="AB335" s="161"/>
      <c r="AC335" s="150" t="s">
        <v>2304</v>
      </c>
      <c r="AD335" s="169">
        <v>0.25929999999999997</v>
      </c>
      <c r="AE335" s="181">
        <v>90698514</v>
      </c>
      <c r="AF335" s="150"/>
      <c r="AG335" s="150"/>
      <c r="AH335" s="150" t="s">
        <v>2747</v>
      </c>
      <c r="AI335" s="150">
        <v>2</v>
      </c>
      <c r="AJ335" s="182">
        <v>40853</v>
      </c>
      <c r="AK335" s="150"/>
      <c r="AL335" s="150" t="s">
        <v>2580</v>
      </c>
      <c r="AM335" s="150" t="s">
        <v>2520</v>
      </c>
      <c r="AN335" s="150"/>
      <c r="AO335" s="168">
        <f t="shared" si="20"/>
        <v>0.51859999999999995</v>
      </c>
    </row>
    <row r="336" spans="1:41" ht="114.75">
      <c r="A336" s="161" t="s">
        <v>884</v>
      </c>
      <c r="B336" s="161" t="s">
        <v>2239</v>
      </c>
      <c r="C336" s="161" t="s">
        <v>234</v>
      </c>
      <c r="D336" s="161" t="s">
        <v>2240</v>
      </c>
      <c r="E336" s="161" t="s">
        <v>236</v>
      </c>
      <c r="F336" s="161" t="s">
        <v>2241</v>
      </c>
      <c r="G336" s="161">
        <v>8537211</v>
      </c>
      <c r="H336" s="161" t="s">
        <v>2242</v>
      </c>
      <c r="I336" s="161" t="s">
        <v>2131</v>
      </c>
      <c r="J336" s="161" t="s">
        <v>41</v>
      </c>
      <c r="K336" s="161" t="s">
        <v>2243</v>
      </c>
      <c r="L336" s="161" t="s">
        <v>50</v>
      </c>
      <c r="M336" s="161" t="s">
        <v>32</v>
      </c>
      <c r="N336" s="161">
        <v>2008</v>
      </c>
      <c r="O336" s="161" t="s">
        <v>2244</v>
      </c>
      <c r="P336" s="161" t="s">
        <v>2245</v>
      </c>
      <c r="Q336" s="161">
        <v>5</v>
      </c>
      <c r="R336" s="161" t="s">
        <v>1497</v>
      </c>
      <c r="S336" s="180" t="s">
        <v>41</v>
      </c>
      <c r="T336" s="161"/>
      <c r="U336" s="161">
        <v>2</v>
      </c>
      <c r="V336" s="161" t="s">
        <v>35</v>
      </c>
      <c r="W336" s="161" t="s">
        <v>36</v>
      </c>
      <c r="X336" s="161" t="s">
        <v>2300</v>
      </c>
      <c r="Y336" s="161"/>
      <c r="Z336" s="161"/>
      <c r="AA336" s="161"/>
      <c r="AB336" s="161"/>
      <c r="AC336" s="150" t="s">
        <v>2304</v>
      </c>
      <c r="AD336" s="169">
        <v>1E-4</v>
      </c>
      <c r="AE336" s="181">
        <v>90697814</v>
      </c>
      <c r="AF336" s="150"/>
      <c r="AG336" s="150"/>
      <c r="AH336" s="150" t="s">
        <v>2747</v>
      </c>
      <c r="AI336" s="150">
        <v>2</v>
      </c>
      <c r="AJ336" s="182">
        <v>40853</v>
      </c>
      <c r="AK336" s="150"/>
      <c r="AL336" s="150" t="s">
        <v>2580</v>
      </c>
      <c r="AM336" s="150" t="s">
        <v>2520</v>
      </c>
      <c r="AN336" s="150"/>
      <c r="AO336" s="168">
        <f t="shared" si="20"/>
        <v>2.0000000000000001E-4</v>
      </c>
    </row>
    <row r="337" spans="1:41" ht="114.75">
      <c r="A337" s="161" t="s">
        <v>884</v>
      </c>
      <c r="B337" s="161" t="s">
        <v>2239</v>
      </c>
      <c r="C337" s="161" t="s">
        <v>234</v>
      </c>
      <c r="D337" s="161" t="s">
        <v>2240</v>
      </c>
      <c r="E337" s="161" t="s">
        <v>236</v>
      </c>
      <c r="F337" s="161" t="s">
        <v>2241</v>
      </c>
      <c r="G337" s="161">
        <v>8537211</v>
      </c>
      <c r="H337" s="161" t="s">
        <v>2242</v>
      </c>
      <c r="I337" s="161" t="s">
        <v>2131</v>
      </c>
      <c r="J337" s="161" t="s">
        <v>41</v>
      </c>
      <c r="K337" s="161" t="s">
        <v>2243</v>
      </c>
      <c r="L337" s="161" t="s">
        <v>50</v>
      </c>
      <c r="M337" s="161" t="s">
        <v>32</v>
      </c>
      <c r="N337" s="161">
        <v>2008</v>
      </c>
      <c r="O337" s="161" t="s">
        <v>2244</v>
      </c>
      <c r="P337" s="161" t="s">
        <v>2245</v>
      </c>
      <c r="Q337" s="161">
        <v>5</v>
      </c>
      <c r="R337" s="161" t="s">
        <v>1497</v>
      </c>
      <c r="S337" s="180" t="s">
        <v>41</v>
      </c>
      <c r="T337" s="161"/>
      <c r="U337" s="161">
        <v>2</v>
      </c>
      <c r="V337" s="161" t="s">
        <v>35</v>
      </c>
      <c r="W337" s="161" t="s">
        <v>36</v>
      </c>
      <c r="X337" s="161" t="s">
        <v>2300</v>
      </c>
      <c r="Y337" s="161"/>
      <c r="Z337" s="161"/>
      <c r="AA337" s="161"/>
      <c r="AB337" s="161"/>
      <c r="AC337" s="150" t="s">
        <v>2304</v>
      </c>
      <c r="AD337" s="169">
        <v>8.3000000000000001E-3</v>
      </c>
      <c r="AE337" s="181">
        <v>90697914</v>
      </c>
      <c r="AF337" s="150"/>
      <c r="AG337" s="150"/>
      <c r="AH337" s="150" t="s">
        <v>2747</v>
      </c>
      <c r="AI337" s="150">
        <v>2</v>
      </c>
      <c r="AJ337" s="182">
        <v>40853</v>
      </c>
      <c r="AK337" s="150"/>
      <c r="AL337" s="150" t="s">
        <v>2580</v>
      </c>
      <c r="AM337" s="150" t="s">
        <v>2520</v>
      </c>
      <c r="AN337" s="150"/>
      <c r="AO337" s="168">
        <f t="shared" si="20"/>
        <v>1.66E-2</v>
      </c>
    </row>
    <row r="338" spans="1:41" ht="114.75">
      <c r="A338" s="161" t="s">
        <v>884</v>
      </c>
      <c r="B338" s="161" t="s">
        <v>2239</v>
      </c>
      <c r="C338" s="161" t="s">
        <v>234</v>
      </c>
      <c r="D338" s="161" t="s">
        <v>2240</v>
      </c>
      <c r="E338" s="161" t="s">
        <v>236</v>
      </c>
      <c r="F338" s="161" t="s">
        <v>2241</v>
      </c>
      <c r="G338" s="161">
        <v>8537211</v>
      </c>
      <c r="H338" s="161" t="s">
        <v>2242</v>
      </c>
      <c r="I338" s="161" t="s">
        <v>2131</v>
      </c>
      <c r="J338" s="161" t="s">
        <v>41</v>
      </c>
      <c r="K338" s="161" t="s">
        <v>2243</v>
      </c>
      <c r="L338" s="161" t="s">
        <v>50</v>
      </c>
      <c r="M338" s="161" t="s">
        <v>32</v>
      </c>
      <c r="N338" s="161">
        <v>2008</v>
      </c>
      <c r="O338" s="161" t="s">
        <v>2244</v>
      </c>
      <c r="P338" s="161" t="s">
        <v>2245</v>
      </c>
      <c r="Q338" s="161">
        <v>5</v>
      </c>
      <c r="R338" s="161" t="s">
        <v>1497</v>
      </c>
      <c r="S338" s="180" t="s">
        <v>41</v>
      </c>
      <c r="T338" s="161"/>
      <c r="U338" s="161">
        <v>2</v>
      </c>
      <c r="V338" s="161" t="s">
        <v>35</v>
      </c>
      <c r="W338" s="161" t="s">
        <v>36</v>
      </c>
      <c r="X338" s="161" t="s">
        <v>2300</v>
      </c>
      <c r="Y338" s="161"/>
      <c r="Z338" s="161"/>
      <c r="AA338" s="161"/>
      <c r="AB338" s="161"/>
      <c r="AC338" s="150" t="s">
        <v>2304</v>
      </c>
      <c r="AD338" s="169">
        <v>4.3E-3</v>
      </c>
      <c r="AE338" s="181">
        <v>90698014</v>
      </c>
      <c r="AF338" s="150"/>
      <c r="AG338" s="150"/>
      <c r="AH338" s="150" t="s">
        <v>2747</v>
      </c>
      <c r="AI338" s="150">
        <v>2</v>
      </c>
      <c r="AJ338" s="182">
        <v>40853</v>
      </c>
      <c r="AK338" s="150"/>
      <c r="AL338" s="150" t="s">
        <v>2580</v>
      </c>
      <c r="AM338" s="150" t="s">
        <v>2520</v>
      </c>
      <c r="AN338" s="150"/>
      <c r="AO338" s="168">
        <f t="shared" si="20"/>
        <v>8.6E-3</v>
      </c>
    </row>
    <row r="339" spans="1:41" ht="140.25">
      <c r="A339" s="161" t="s">
        <v>1008</v>
      </c>
      <c r="B339" s="161">
        <v>55135</v>
      </c>
      <c r="C339" s="161" t="s">
        <v>1010</v>
      </c>
      <c r="D339" s="161" t="s">
        <v>2213</v>
      </c>
      <c r="E339" s="161" t="s">
        <v>1012</v>
      </c>
      <c r="F339" s="161" t="s">
        <v>2246</v>
      </c>
      <c r="G339" s="161" t="s">
        <v>2247</v>
      </c>
      <c r="H339" s="161" t="s">
        <v>2248</v>
      </c>
      <c r="I339" s="161" t="s">
        <v>2131</v>
      </c>
      <c r="J339" s="161" t="s">
        <v>41</v>
      </c>
      <c r="K339" s="161" t="s">
        <v>2249</v>
      </c>
      <c r="L339" s="161" t="s">
        <v>50</v>
      </c>
      <c r="M339" s="161" t="s">
        <v>32</v>
      </c>
      <c r="N339" s="161">
        <v>2009</v>
      </c>
      <c r="O339" s="161" t="s">
        <v>2250</v>
      </c>
      <c r="P339" s="161" t="s">
        <v>2219</v>
      </c>
      <c r="Q339" s="161">
        <v>5</v>
      </c>
      <c r="R339" s="161" t="s">
        <v>1497</v>
      </c>
      <c r="S339" s="180" t="s">
        <v>41</v>
      </c>
      <c r="T339" s="161"/>
      <c r="U339" s="161">
        <v>5</v>
      </c>
      <c r="V339" s="161" t="s">
        <v>35</v>
      </c>
      <c r="W339" s="161" t="s">
        <v>36</v>
      </c>
      <c r="X339" s="161"/>
      <c r="Y339" s="161" t="s">
        <v>2439</v>
      </c>
      <c r="Z339" s="161" t="s">
        <v>2445</v>
      </c>
      <c r="AA339" s="161"/>
      <c r="AB339" s="161"/>
      <c r="AC339" s="150" t="s">
        <v>2297</v>
      </c>
      <c r="AD339" s="169" t="s">
        <v>466</v>
      </c>
      <c r="AE339" s="181">
        <v>66532014</v>
      </c>
      <c r="AF339" s="150">
        <v>0.216</v>
      </c>
      <c r="AG339" s="150" t="s">
        <v>2806</v>
      </c>
      <c r="AH339" s="150" t="s">
        <v>466</v>
      </c>
      <c r="AI339" s="150">
        <v>2</v>
      </c>
      <c r="AJ339" s="182">
        <v>40850</v>
      </c>
      <c r="AK339" s="150"/>
      <c r="AL339" s="150" t="s">
        <v>2580</v>
      </c>
      <c r="AM339" s="150" t="s">
        <v>2520</v>
      </c>
      <c r="AN339" s="150"/>
      <c r="AO339" s="168" t="s">
        <v>466</v>
      </c>
    </row>
    <row r="340" spans="1:41" ht="114.75">
      <c r="A340" s="161" t="s">
        <v>1107</v>
      </c>
      <c r="B340" s="161" t="s">
        <v>2251</v>
      </c>
      <c r="C340" s="161" t="s">
        <v>1109</v>
      </c>
      <c r="D340" s="161" t="s">
        <v>2252</v>
      </c>
      <c r="E340" s="161" t="s">
        <v>1111</v>
      </c>
      <c r="F340" s="161" t="s">
        <v>2253</v>
      </c>
      <c r="G340" s="161" t="s">
        <v>2254</v>
      </c>
      <c r="H340" s="161" t="s">
        <v>2255</v>
      </c>
      <c r="I340" s="161" t="s">
        <v>2131</v>
      </c>
      <c r="J340" s="161" t="s">
        <v>41</v>
      </c>
      <c r="K340" s="161" t="s">
        <v>2256</v>
      </c>
      <c r="L340" s="161" t="s">
        <v>50</v>
      </c>
      <c r="M340" s="161" t="s">
        <v>32</v>
      </c>
      <c r="N340" s="161">
        <v>2009</v>
      </c>
      <c r="O340" s="161" t="s">
        <v>2257</v>
      </c>
      <c r="P340" s="161" t="s">
        <v>2258</v>
      </c>
      <c r="Q340" s="161">
        <v>82.730999999999995</v>
      </c>
      <c r="R340" s="161" t="s">
        <v>1497</v>
      </c>
      <c r="S340" s="180" t="s">
        <v>41</v>
      </c>
      <c r="T340" s="161"/>
      <c r="U340" s="161">
        <v>32.700000000000003</v>
      </c>
      <c r="V340" s="161" t="s">
        <v>35</v>
      </c>
      <c r="W340" s="161" t="s">
        <v>36</v>
      </c>
      <c r="X340" s="161" t="s">
        <v>2300</v>
      </c>
      <c r="Y340" s="161" t="s">
        <v>2462</v>
      </c>
      <c r="Z340" s="161"/>
      <c r="AA340" s="161"/>
      <c r="AB340" s="161"/>
      <c r="AC340" s="150" t="s">
        <v>2304</v>
      </c>
      <c r="AD340" s="169">
        <v>1.6943517346325498E-2</v>
      </c>
      <c r="AE340" s="181">
        <v>22182314</v>
      </c>
      <c r="AF340" s="150"/>
      <c r="AG340" s="150"/>
      <c r="AH340" s="150" t="s">
        <v>2807</v>
      </c>
      <c r="AI340" s="150">
        <v>2</v>
      </c>
      <c r="AJ340" s="182">
        <v>40873</v>
      </c>
      <c r="AK340" s="150" t="s">
        <v>466</v>
      </c>
      <c r="AL340" s="150" t="s">
        <v>2580</v>
      </c>
      <c r="AM340" s="150"/>
      <c r="AN340" s="150" t="s">
        <v>2581</v>
      </c>
      <c r="AO340" s="168">
        <f t="shared" si="20"/>
        <v>0.55405301722484379</v>
      </c>
    </row>
    <row r="341" spans="1:41" ht="114.75">
      <c r="A341" s="161" t="s">
        <v>1107</v>
      </c>
      <c r="B341" s="161" t="s">
        <v>2251</v>
      </c>
      <c r="C341" s="161" t="s">
        <v>1109</v>
      </c>
      <c r="D341" s="161" t="s">
        <v>2252</v>
      </c>
      <c r="E341" s="161" t="s">
        <v>1111</v>
      </c>
      <c r="F341" s="161" t="s">
        <v>2253</v>
      </c>
      <c r="G341" s="161" t="s">
        <v>2254</v>
      </c>
      <c r="H341" s="161" t="s">
        <v>2255</v>
      </c>
      <c r="I341" s="161" t="s">
        <v>2131</v>
      </c>
      <c r="J341" s="161" t="s">
        <v>41</v>
      </c>
      <c r="K341" s="161" t="s">
        <v>2256</v>
      </c>
      <c r="L341" s="161" t="s">
        <v>50</v>
      </c>
      <c r="M341" s="161" t="s">
        <v>32</v>
      </c>
      <c r="N341" s="161">
        <v>2009</v>
      </c>
      <c r="O341" s="161" t="s">
        <v>2257</v>
      </c>
      <c r="P341" s="161" t="s">
        <v>2258</v>
      </c>
      <c r="Q341" s="161">
        <v>82.730999999999995</v>
      </c>
      <c r="R341" s="161" t="s">
        <v>1497</v>
      </c>
      <c r="S341" s="180" t="s">
        <v>41</v>
      </c>
      <c r="T341" s="161"/>
      <c r="U341" s="161">
        <v>32.700000000000003</v>
      </c>
      <c r="V341" s="161" t="s">
        <v>35</v>
      </c>
      <c r="W341" s="161" t="s">
        <v>36</v>
      </c>
      <c r="X341" s="161" t="s">
        <v>2300</v>
      </c>
      <c r="Y341" s="161" t="s">
        <v>2462</v>
      </c>
      <c r="Z341" s="161"/>
      <c r="AA341" s="161"/>
      <c r="AB341" s="161"/>
      <c r="AC341" s="150" t="s">
        <v>2304</v>
      </c>
      <c r="AD341" s="169">
        <v>1.5025383307118835E-2</v>
      </c>
      <c r="AE341" s="181">
        <v>22182414</v>
      </c>
      <c r="AF341" s="150"/>
      <c r="AG341" s="150"/>
      <c r="AH341" s="150" t="s">
        <v>2807</v>
      </c>
      <c r="AI341" s="150">
        <v>2</v>
      </c>
      <c r="AJ341" s="182">
        <v>40873</v>
      </c>
      <c r="AK341" s="150"/>
      <c r="AL341" s="150" t="s">
        <v>2580</v>
      </c>
      <c r="AM341" s="150"/>
      <c r="AN341" s="150" t="s">
        <v>2581</v>
      </c>
      <c r="AO341" s="168">
        <f t="shared" si="20"/>
        <v>0.49133003414278598</v>
      </c>
    </row>
    <row r="342" spans="1:41" ht="114.75">
      <c r="A342" s="161" t="s">
        <v>1107</v>
      </c>
      <c r="B342" s="161" t="s">
        <v>2251</v>
      </c>
      <c r="C342" s="161" t="s">
        <v>1109</v>
      </c>
      <c r="D342" s="161" t="s">
        <v>2252</v>
      </c>
      <c r="E342" s="161" t="s">
        <v>1111</v>
      </c>
      <c r="F342" s="161" t="s">
        <v>2253</v>
      </c>
      <c r="G342" s="161" t="s">
        <v>2254</v>
      </c>
      <c r="H342" s="161" t="s">
        <v>2255</v>
      </c>
      <c r="I342" s="161" t="s">
        <v>2131</v>
      </c>
      <c r="J342" s="161" t="s">
        <v>41</v>
      </c>
      <c r="K342" s="161" t="s">
        <v>2256</v>
      </c>
      <c r="L342" s="161" t="s">
        <v>50</v>
      </c>
      <c r="M342" s="161" t="s">
        <v>32</v>
      </c>
      <c r="N342" s="161">
        <v>2009</v>
      </c>
      <c r="O342" s="161" t="s">
        <v>2257</v>
      </c>
      <c r="P342" s="161" t="s">
        <v>2258</v>
      </c>
      <c r="Q342" s="161">
        <v>82.730999999999995</v>
      </c>
      <c r="R342" s="161" t="s">
        <v>1497</v>
      </c>
      <c r="S342" s="180" t="s">
        <v>41</v>
      </c>
      <c r="T342" s="161"/>
      <c r="U342" s="161">
        <v>32.700000000000003</v>
      </c>
      <c r="V342" s="161" t="s">
        <v>35</v>
      </c>
      <c r="W342" s="161" t="s">
        <v>36</v>
      </c>
      <c r="X342" s="161" t="s">
        <v>2300</v>
      </c>
      <c r="Y342" s="161" t="s">
        <v>2462</v>
      </c>
      <c r="Z342" s="161"/>
      <c r="AA342" s="161"/>
      <c r="AB342" s="161"/>
      <c r="AC342" s="150" t="s">
        <v>2304</v>
      </c>
      <c r="AD342" s="169">
        <v>1.1828493241774403E-2</v>
      </c>
      <c r="AE342" s="181">
        <v>22182514</v>
      </c>
      <c r="AF342" s="150"/>
      <c r="AG342" s="150"/>
      <c r="AH342" s="150" t="s">
        <v>2807</v>
      </c>
      <c r="AI342" s="150">
        <v>2</v>
      </c>
      <c r="AJ342" s="182">
        <v>40873</v>
      </c>
      <c r="AK342" s="150"/>
      <c r="AL342" s="150" t="s">
        <v>2580</v>
      </c>
      <c r="AM342" s="150"/>
      <c r="AN342" s="150" t="s">
        <v>2581</v>
      </c>
      <c r="AO342" s="168">
        <f t="shared" si="20"/>
        <v>0.38679172900602304</v>
      </c>
    </row>
    <row r="343" spans="1:41" ht="114.75">
      <c r="A343" s="161" t="s">
        <v>1107</v>
      </c>
      <c r="B343" s="161" t="s">
        <v>2251</v>
      </c>
      <c r="C343" s="161" t="s">
        <v>1109</v>
      </c>
      <c r="D343" s="161" t="s">
        <v>2252</v>
      </c>
      <c r="E343" s="161" t="s">
        <v>1111</v>
      </c>
      <c r="F343" s="161" t="s">
        <v>2253</v>
      </c>
      <c r="G343" s="161" t="s">
        <v>2254</v>
      </c>
      <c r="H343" s="161" t="s">
        <v>2255</v>
      </c>
      <c r="I343" s="161" t="s">
        <v>2131</v>
      </c>
      <c r="J343" s="161" t="s">
        <v>41</v>
      </c>
      <c r="K343" s="161" t="s">
        <v>2256</v>
      </c>
      <c r="L343" s="161" t="s">
        <v>50</v>
      </c>
      <c r="M343" s="161" t="s">
        <v>32</v>
      </c>
      <c r="N343" s="161">
        <v>2009</v>
      </c>
      <c r="O343" s="161" t="s">
        <v>2257</v>
      </c>
      <c r="P343" s="161" t="s">
        <v>2258</v>
      </c>
      <c r="Q343" s="161">
        <v>82.730999999999995</v>
      </c>
      <c r="R343" s="161" t="s">
        <v>1497</v>
      </c>
      <c r="S343" s="180" t="s">
        <v>41</v>
      </c>
      <c r="T343" s="161"/>
      <c r="U343" s="161">
        <v>32.700000000000003</v>
      </c>
      <c r="V343" s="161" t="s">
        <v>35</v>
      </c>
      <c r="W343" s="161" t="s">
        <v>36</v>
      </c>
      <c r="X343" s="161" t="s">
        <v>2300</v>
      </c>
      <c r="Y343" s="161" t="s">
        <v>2462</v>
      </c>
      <c r="Z343" s="161"/>
      <c r="AA343" s="161"/>
      <c r="AB343" s="161"/>
      <c r="AC343" s="150" t="s">
        <v>2304</v>
      </c>
      <c r="AD343" s="169">
        <v>9.4755821536808994E-3</v>
      </c>
      <c r="AE343" s="181">
        <v>22182714</v>
      </c>
      <c r="AF343" s="150"/>
      <c r="AG343" s="150"/>
      <c r="AH343" s="150" t="s">
        <v>2807</v>
      </c>
      <c r="AI343" s="150">
        <v>2</v>
      </c>
      <c r="AJ343" s="182">
        <v>40873</v>
      </c>
      <c r="AK343" s="150"/>
      <c r="AL343" s="150" t="s">
        <v>2580</v>
      </c>
      <c r="AM343" s="150"/>
      <c r="AN343" s="150" t="s">
        <v>2581</v>
      </c>
      <c r="AO343" s="168">
        <f t="shared" si="20"/>
        <v>0.30985153642536545</v>
      </c>
    </row>
    <row r="344" spans="1:41" ht="114.75">
      <c r="A344" s="161" t="s">
        <v>1107</v>
      </c>
      <c r="B344" s="161" t="s">
        <v>2251</v>
      </c>
      <c r="C344" s="161" t="s">
        <v>1109</v>
      </c>
      <c r="D344" s="161" t="s">
        <v>2252</v>
      </c>
      <c r="E344" s="161" t="s">
        <v>1111</v>
      </c>
      <c r="F344" s="161" t="s">
        <v>2253</v>
      </c>
      <c r="G344" s="161" t="s">
        <v>2254</v>
      </c>
      <c r="H344" s="161" t="s">
        <v>2255</v>
      </c>
      <c r="I344" s="161" t="s">
        <v>2131</v>
      </c>
      <c r="J344" s="161" t="s">
        <v>41</v>
      </c>
      <c r="K344" s="161" t="s">
        <v>2256</v>
      </c>
      <c r="L344" s="161" t="s">
        <v>50</v>
      </c>
      <c r="M344" s="161" t="s">
        <v>32</v>
      </c>
      <c r="N344" s="161">
        <v>2009</v>
      </c>
      <c r="O344" s="161" t="s">
        <v>2257</v>
      </c>
      <c r="P344" s="161" t="s">
        <v>2258</v>
      </c>
      <c r="Q344" s="161">
        <v>82.730999999999995</v>
      </c>
      <c r="R344" s="161" t="s">
        <v>1497</v>
      </c>
      <c r="S344" s="180" t="s">
        <v>41</v>
      </c>
      <c r="T344" s="161"/>
      <c r="U344" s="161">
        <v>32.700000000000003</v>
      </c>
      <c r="V344" s="161" t="s">
        <v>35</v>
      </c>
      <c r="W344" s="161" t="s">
        <v>36</v>
      </c>
      <c r="X344" s="161" t="s">
        <v>2300</v>
      </c>
      <c r="Y344" s="161" t="s">
        <v>2462</v>
      </c>
      <c r="Z344" s="161"/>
      <c r="AA344" s="161"/>
      <c r="AB344" s="161"/>
      <c r="AC344" s="150" t="s">
        <v>2304</v>
      </c>
      <c r="AD344" s="169">
        <v>0.57671896778813569</v>
      </c>
      <c r="AE344" s="181">
        <v>22183014</v>
      </c>
      <c r="AF344" s="150"/>
      <c r="AG344" s="150"/>
      <c r="AH344" s="150" t="s">
        <v>2807</v>
      </c>
      <c r="AI344" s="150">
        <v>2</v>
      </c>
      <c r="AJ344" s="182">
        <v>40873</v>
      </c>
      <c r="AK344" s="150"/>
      <c r="AL344" s="150" t="s">
        <v>2580</v>
      </c>
      <c r="AM344" s="150"/>
      <c r="AN344" s="150" t="s">
        <v>2581</v>
      </c>
      <c r="AO344" s="168">
        <f t="shared" si="20"/>
        <v>18.85871024667204</v>
      </c>
    </row>
    <row r="345" spans="1:41" ht="114.75">
      <c r="A345" s="161" t="s">
        <v>1107</v>
      </c>
      <c r="B345" s="161" t="s">
        <v>2251</v>
      </c>
      <c r="C345" s="161" t="s">
        <v>1109</v>
      </c>
      <c r="D345" s="161" t="s">
        <v>2252</v>
      </c>
      <c r="E345" s="161" t="s">
        <v>1111</v>
      </c>
      <c r="F345" s="161" t="s">
        <v>2253</v>
      </c>
      <c r="G345" s="161" t="s">
        <v>2254</v>
      </c>
      <c r="H345" s="161" t="s">
        <v>2255</v>
      </c>
      <c r="I345" s="161" t="s">
        <v>2131</v>
      </c>
      <c r="J345" s="161" t="s">
        <v>41</v>
      </c>
      <c r="K345" s="161" t="s">
        <v>2256</v>
      </c>
      <c r="L345" s="161" t="s">
        <v>50</v>
      </c>
      <c r="M345" s="161" t="s">
        <v>32</v>
      </c>
      <c r="N345" s="161">
        <v>2009</v>
      </c>
      <c r="O345" s="161" t="s">
        <v>2257</v>
      </c>
      <c r="P345" s="161" t="s">
        <v>2258</v>
      </c>
      <c r="Q345" s="161">
        <v>82.730999999999995</v>
      </c>
      <c r="R345" s="161" t="s">
        <v>1497</v>
      </c>
      <c r="S345" s="180" t="s">
        <v>41</v>
      </c>
      <c r="T345" s="161"/>
      <c r="U345" s="161">
        <v>32.700000000000003</v>
      </c>
      <c r="V345" s="161" t="s">
        <v>35</v>
      </c>
      <c r="W345" s="161" t="s">
        <v>36</v>
      </c>
      <c r="X345" s="161" t="s">
        <v>2300</v>
      </c>
      <c r="Y345" s="161" t="s">
        <v>2462</v>
      </c>
      <c r="Z345" s="161"/>
      <c r="AA345" s="161"/>
      <c r="AB345" s="161"/>
      <c r="AC345" s="150" t="s">
        <v>2304</v>
      </c>
      <c r="AD345" s="169">
        <v>2.0779785424738816E-2</v>
      </c>
      <c r="AE345" s="181">
        <v>22183414</v>
      </c>
      <c r="AF345" s="150"/>
      <c r="AG345" s="150"/>
      <c r="AH345" s="150" t="s">
        <v>2807</v>
      </c>
      <c r="AI345" s="150">
        <v>2</v>
      </c>
      <c r="AJ345" s="182">
        <v>40873</v>
      </c>
      <c r="AK345" s="150"/>
      <c r="AL345" s="150" t="s">
        <v>2580</v>
      </c>
      <c r="AM345" s="150"/>
      <c r="AN345" s="150" t="s">
        <v>2581</v>
      </c>
      <c r="AO345" s="168">
        <f t="shared" si="20"/>
        <v>0.67949898338895931</v>
      </c>
    </row>
    <row r="346" spans="1:41" ht="114.75">
      <c r="A346" s="161" t="s">
        <v>1107</v>
      </c>
      <c r="B346" s="161" t="s">
        <v>2251</v>
      </c>
      <c r="C346" s="161" t="s">
        <v>1109</v>
      </c>
      <c r="D346" s="161" t="s">
        <v>2252</v>
      </c>
      <c r="E346" s="161" t="s">
        <v>1111</v>
      </c>
      <c r="F346" s="161" t="s">
        <v>2253</v>
      </c>
      <c r="G346" s="161" t="s">
        <v>2254</v>
      </c>
      <c r="H346" s="161" t="s">
        <v>2255</v>
      </c>
      <c r="I346" s="161" t="s">
        <v>2131</v>
      </c>
      <c r="J346" s="161" t="s">
        <v>41</v>
      </c>
      <c r="K346" s="161" t="s">
        <v>2256</v>
      </c>
      <c r="L346" s="161" t="s">
        <v>50</v>
      </c>
      <c r="M346" s="161" t="s">
        <v>32</v>
      </c>
      <c r="N346" s="161">
        <v>2009</v>
      </c>
      <c r="O346" s="161" t="s">
        <v>2257</v>
      </c>
      <c r="P346" s="161" t="s">
        <v>2258</v>
      </c>
      <c r="Q346" s="161">
        <v>82.730999999999995</v>
      </c>
      <c r="R346" s="161" t="s">
        <v>1497</v>
      </c>
      <c r="S346" s="180" t="s">
        <v>41</v>
      </c>
      <c r="T346" s="161"/>
      <c r="U346" s="161">
        <v>32.700000000000003</v>
      </c>
      <c r="V346" s="161" t="s">
        <v>35</v>
      </c>
      <c r="W346" s="161" t="s">
        <v>36</v>
      </c>
      <c r="X346" s="161" t="s">
        <v>2300</v>
      </c>
      <c r="Y346" s="161" t="s">
        <v>2462</v>
      </c>
      <c r="Z346" s="161"/>
      <c r="AA346" s="161"/>
      <c r="AB346" s="161"/>
      <c r="AC346" s="150" t="s">
        <v>2304</v>
      </c>
      <c r="AD346" s="169">
        <v>1.0230048209102187E-2</v>
      </c>
      <c r="AE346" s="181">
        <v>22184414</v>
      </c>
      <c r="AF346" s="150"/>
      <c r="AG346" s="150"/>
      <c r="AH346" s="150" t="s">
        <v>2807</v>
      </c>
      <c r="AI346" s="150">
        <v>2</v>
      </c>
      <c r="AJ346" s="182">
        <v>40873</v>
      </c>
      <c r="AK346" s="150"/>
      <c r="AL346" s="150" t="s">
        <v>2580</v>
      </c>
      <c r="AM346" s="150"/>
      <c r="AN346" s="150" t="s">
        <v>2581</v>
      </c>
      <c r="AO346" s="168">
        <f t="shared" si="20"/>
        <v>0.33452257643764155</v>
      </c>
    </row>
    <row r="347" spans="1:41" ht="114.75">
      <c r="A347" s="161" t="s">
        <v>1107</v>
      </c>
      <c r="B347" s="161" t="s">
        <v>2251</v>
      </c>
      <c r="C347" s="161" t="s">
        <v>1109</v>
      </c>
      <c r="D347" s="161" t="s">
        <v>2252</v>
      </c>
      <c r="E347" s="161" t="s">
        <v>1111</v>
      </c>
      <c r="F347" s="161" t="s">
        <v>2253</v>
      </c>
      <c r="G347" s="161" t="s">
        <v>2254</v>
      </c>
      <c r="H347" s="161" t="s">
        <v>2255</v>
      </c>
      <c r="I347" s="161" t="s">
        <v>2131</v>
      </c>
      <c r="J347" s="161" t="s">
        <v>41</v>
      </c>
      <c r="K347" s="161" t="s">
        <v>2256</v>
      </c>
      <c r="L347" s="161" t="s">
        <v>50</v>
      </c>
      <c r="M347" s="161" t="s">
        <v>32</v>
      </c>
      <c r="N347" s="161">
        <v>2009</v>
      </c>
      <c r="O347" s="161" t="s">
        <v>2257</v>
      </c>
      <c r="P347" s="161" t="s">
        <v>2258</v>
      </c>
      <c r="Q347" s="161">
        <v>82.730999999999995</v>
      </c>
      <c r="R347" s="161" t="s">
        <v>1497</v>
      </c>
      <c r="S347" s="180" t="s">
        <v>41</v>
      </c>
      <c r="T347" s="161"/>
      <c r="U347" s="161">
        <v>32.700000000000003</v>
      </c>
      <c r="V347" s="161" t="s">
        <v>35</v>
      </c>
      <c r="W347" s="161" t="s">
        <v>36</v>
      </c>
      <c r="X347" s="161" t="s">
        <v>2300</v>
      </c>
      <c r="Y347" s="161" t="s">
        <v>2462</v>
      </c>
      <c r="Z347" s="161"/>
      <c r="AA347" s="161"/>
      <c r="AB347" s="161"/>
      <c r="AC347" s="150" t="s">
        <v>2304</v>
      </c>
      <c r="AD347" s="169">
        <v>0.20971598828659482</v>
      </c>
      <c r="AE347" s="181">
        <v>22184614</v>
      </c>
      <c r="AF347" s="150"/>
      <c r="AG347" s="150"/>
      <c r="AH347" s="150" t="s">
        <v>2807</v>
      </c>
      <c r="AI347" s="150">
        <v>2</v>
      </c>
      <c r="AJ347" s="182">
        <v>40873</v>
      </c>
      <c r="AK347" s="150"/>
      <c r="AL347" s="150" t="s">
        <v>2580</v>
      </c>
      <c r="AM347" s="150"/>
      <c r="AN347" s="150" t="s">
        <v>2581</v>
      </c>
      <c r="AO347" s="168">
        <f t="shared" si="20"/>
        <v>6.8577128169716515</v>
      </c>
    </row>
    <row r="348" spans="1:41" ht="114.75">
      <c r="A348" s="161" t="s">
        <v>1107</v>
      </c>
      <c r="B348" s="161" t="s">
        <v>2251</v>
      </c>
      <c r="C348" s="161" t="s">
        <v>1109</v>
      </c>
      <c r="D348" s="161" t="s">
        <v>2252</v>
      </c>
      <c r="E348" s="161" t="s">
        <v>1111</v>
      </c>
      <c r="F348" s="161" t="s">
        <v>2253</v>
      </c>
      <c r="G348" s="161" t="s">
        <v>2254</v>
      </c>
      <c r="H348" s="161" t="s">
        <v>2255</v>
      </c>
      <c r="I348" s="161" t="s">
        <v>2131</v>
      </c>
      <c r="J348" s="161" t="s">
        <v>41</v>
      </c>
      <c r="K348" s="161" t="s">
        <v>2256</v>
      </c>
      <c r="L348" s="161" t="s">
        <v>50</v>
      </c>
      <c r="M348" s="161" t="s">
        <v>32</v>
      </c>
      <c r="N348" s="161">
        <v>2009</v>
      </c>
      <c r="O348" s="161" t="s">
        <v>2257</v>
      </c>
      <c r="P348" s="161" t="s">
        <v>2258</v>
      </c>
      <c r="Q348" s="161">
        <v>82.730999999999995</v>
      </c>
      <c r="R348" s="161" t="s">
        <v>1497</v>
      </c>
      <c r="S348" s="180" t="s">
        <v>41</v>
      </c>
      <c r="T348" s="161"/>
      <c r="U348" s="161">
        <v>32.700000000000003</v>
      </c>
      <c r="V348" s="161" t="s">
        <v>35</v>
      </c>
      <c r="W348" s="161" t="s">
        <v>36</v>
      </c>
      <c r="X348" s="161" t="s">
        <v>2300</v>
      </c>
      <c r="Y348" s="161" t="s">
        <v>2462</v>
      </c>
      <c r="Z348" s="161"/>
      <c r="AA348" s="161"/>
      <c r="AB348" s="161"/>
      <c r="AC348" s="150" t="s">
        <v>2304</v>
      </c>
      <c r="AD348" s="169">
        <v>5.7544021176199793E-3</v>
      </c>
      <c r="AE348" s="181">
        <v>22184714</v>
      </c>
      <c r="AF348" s="150"/>
      <c r="AG348" s="150"/>
      <c r="AH348" s="150" t="s">
        <v>2807</v>
      </c>
      <c r="AI348" s="150">
        <v>2</v>
      </c>
      <c r="AJ348" s="182">
        <v>40873</v>
      </c>
      <c r="AK348" s="150"/>
      <c r="AL348" s="150" t="s">
        <v>2580</v>
      </c>
      <c r="AM348" s="150"/>
      <c r="AN348" s="150" t="s">
        <v>2581</v>
      </c>
      <c r="AO348" s="168">
        <f t="shared" si="20"/>
        <v>0.18816894924617333</v>
      </c>
    </row>
    <row r="349" spans="1:41" ht="114.75">
      <c r="A349" s="161" t="s">
        <v>1107</v>
      </c>
      <c r="B349" s="161" t="s">
        <v>2251</v>
      </c>
      <c r="C349" s="161" t="s">
        <v>1109</v>
      </c>
      <c r="D349" s="161" t="s">
        <v>2252</v>
      </c>
      <c r="E349" s="161" t="s">
        <v>1111</v>
      </c>
      <c r="F349" s="161" t="s">
        <v>2253</v>
      </c>
      <c r="G349" s="161" t="s">
        <v>2254</v>
      </c>
      <c r="H349" s="161" t="s">
        <v>2255</v>
      </c>
      <c r="I349" s="161" t="s">
        <v>2131</v>
      </c>
      <c r="J349" s="161" t="s">
        <v>41</v>
      </c>
      <c r="K349" s="161" t="s">
        <v>2256</v>
      </c>
      <c r="L349" s="161" t="s">
        <v>50</v>
      </c>
      <c r="M349" s="161" t="s">
        <v>32</v>
      </c>
      <c r="N349" s="161">
        <v>2009</v>
      </c>
      <c r="O349" s="161" t="s">
        <v>2257</v>
      </c>
      <c r="P349" s="161" t="s">
        <v>2258</v>
      </c>
      <c r="Q349" s="161">
        <v>82.730999999999995</v>
      </c>
      <c r="R349" s="161" t="s">
        <v>1497</v>
      </c>
      <c r="S349" s="180" t="s">
        <v>41</v>
      </c>
      <c r="T349" s="161"/>
      <c r="U349" s="161">
        <v>32.700000000000003</v>
      </c>
      <c r="V349" s="161" t="s">
        <v>35</v>
      </c>
      <c r="W349" s="161" t="s">
        <v>36</v>
      </c>
      <c r="X349" s="161" t="s">
        <v>2300</v>
      </c>
      <c r="Y349" s="161" t="s">
        <v>2462</v>
      </c>
      <c r="Z349" s="161"/>
      <c r="AA349" s="161"/>
      <c r="AB349" s="161"/>
      <c r="AC349" s="150" t="s">
        <v>2304</v>
      </c>
      <c r="AD349" s="169">
        <v>1.0230048209102186E-3</v>
      </c>
      <c r="AE349" s="181">
        <v>91094514</v>
      </c>
      <c r="AF349" s="150"/>
      <c r="AG349" s="150"/>
      <c r="AH349" s="150" t="s">
        <v>2807</v>
      </c>
      <c r="AI349" s="150">
        <v>2</v>
      </c>
      <c r="AJ349" s="182">
        <v>40873</v>
      </c>
      <c r="AK349" s="150"/>
      <c r="AL349" s="150" t="s">
        <v>2580</v>
      </c>
      <c r="AM349" s="150"/>
      <c r="AN349" s="150" t="s">
        <v>2581</v>
      </c>
      <c r="AO349" s="168">
        <f t="shared" si="20"/>
        <v>3.3452257643764152E-2</v>
      </c>
    </row>
    <row r="350" spans="1:41" ht="114.75">
      <c r="A350" s="161" t="s">
        <v>1107</v>
      </c>
      <c r="B350" s="161" t="s">
        <v>2251</v>
      </c>
      <c r="C350" s="161" t="s">
        <v>1109</v>
      </c>
      <c r="D350" s="161" t="s">
        <v>2252</v>
      </c>
      <c r="E350" s="161" t="s">
        <v>1111</v>
      </c>
      <c r="F350" s="161" t="s">
        <v>2253</v>
      </c>
      <c r="G350" s="161" t="s">
        <v>2254</v>
      </c>
      <c r="H350" s="161" t="s">
        <v>2255</v>
      </c>
      <c r="I350" s="161" t="s">
        <v>2131</v>
      </c>
      <c r="J350" s="161" t="s">
        <v>41</v>
      </c>
      <c r="K350" s="161" t="s">
        <v>2256</v>
      </c>
      <c r="L350" s="161" t="s">
        <v>50</v>
      </c>
      <c r="M350" s="161" t="s">
        <v>32</v>
      </c>
      <c r="N350" s="161">
        <v>2009</v>
      </c>
      <c r="O350" s="161" t="s">
        <v>2257</v>
      </c>
      <c r="P350" s="161" t="s">
        <v>2258</v>
      </c>
      <c r="Q350" s="161">
        <v>82.730999999999995</v>
      </c>
      <c r="R350" s="161" t="s">
        <v>1497</v>
      </c>
      <c r="S350" s="180" t="s">
        <v>41</v>
      </c>
      <c r="T350" s="161"/>
      <c r="U350" s="161">
        <v>32.700000000000003</v>
      </c>
      <c r="V350" s="161" t="s">
        <v>35</v>
      </c>
      <c r="W350" s="161" t="s">
        <v>36</v>
      </c>
      <c r="X350" s="161" t="s">
        <v>2300</v>
      </c>
      <c r="Y350" s="161" t="s">
        <v>2462</v>
      </c>
      <c r="Z350" s="161"/>
      <c r="AA350" s="161"/>
      <c r="AB350" s="161"/>
      <c r="AC350" s="150" t="s">
        <v>2304</v>
      </c>
      <c r="AD350" s="169">
        <v>1.5984450326722167E-2</v>
      </c>
      <c r="AE350" s="181">
        <v>91095014</v>
      </c>
      <c r="AF350" s="150"/>
      <c r="AG350" s="150"/>
      <c r="AH350" s="150" t="s">
        <v>2807</v>
      </c>
      <c r="AI350" s="150">
        <v>2</v>
      </c>
      <c r="AJ350" s="182">
        <v>40873</v>
      </c>
      <c r="AK350" s="150"/>
      <c r="AL350" s="150" t="s">
        <v>2580</v>
      </c>
      <c r="AM350" s="150"/>
      <c r="AN350" s="150" t="s">
        <v>2581</v>
      </c>
      <c r="AO350" s="168">
        <f t="shared" si="20"/>
        <v>0.52269152568381494</v>
      </c>
    </row>
    <row r="351" spans="1:41" ht="114.75">
      <c r="A351" s="161" t="s">
        <v>1107</v>
      </c>
      <c r="B351" s="161" t="s">
        <v>2251</v>
      </c>
      <c r="C351" s="161" t="s">
        <v>1109</v>
      </c>
      <c r="D351" s="161" t="s">
        <v>2252</v>
      </c>
      <c r="E351" s="161" t="s">
        <v>1111</v>
      </c>
      <c r="F351" s="161" t="s">
        <v>2253</v>
      </c>
      <c r="G351" s="161" t="s">
        <v>2254</v>
      </c>
      <c r="H351" s="161" t="s">
        <v>2255</v>
      </c>
      <c r="I351" s="161" t="s">
        <v>2131</v>
      </c>
      <c r="J351" s="161" t="s">
        <v>41</v>
      </c>
      <c r="K351" s="161" t="s">
        <v>2256</v>
      </c>
      <c r="L351" s="161" t="s">
        <v>50</v>
      </c>
      <c r="M351" s="161" t="s">
        <v>32</v>
      </c>
      <c r="N351" s="161">
        <v>2009</v>
      </c>
      <c r="O351" s="161" t="s">
        <v>2257</v>
      </c>
      <c r="P351" s="161" t="s">
        <v>2258</v>
      </c>
      <c r="Q351" s="161">
        <v>82.730999999999995</v>
      </c>
      <c r="R351" s="161" t="s">
        <v>1497</v>
      </c>
      <c r="S351" s="180" t="s">
        <v>41</v>
      </c>
      <c r="T351" s="161"/>
      <c r="U351" s="161">
        <v>32.700000000000003</v>
      </c>
      <c r="V351" s="161" t="s">
        <v>35</v>
      </c>
      <c r="W351" s="161" t="s">
        <v>36</v>
      </c>
      <c r="X351" s="161" t="s">
        <v>2300</v>
      </c>
      <c r="Y351" s="161" t="s">
        <v>2462</v>
      </c>
      <c r="Z351" s="161"/>
      <c r="AA351" s="161"/>
      <c r="AB351" s="161"/>
      <c r="AC351" s="150" t="s">
        <v>2304</v>
      </c>
      <c r="AD351" s="169">
        <v>1.4066316287515507E-2</v>
      </c>
      <c r="AE351" s="181">
        <v>91095614</v>
      </c>
      <c r="AF351" s="150"/>
      <c r="AG351" s="150"/>
      <c r="AH351" s="150" t="s">
        <v>2807</v>
      </c>
      <c r="AI351" s="150">
        <v>2</v>
      </c>
      <c r="AJ351" s="182">
        <v>40873</v>
      </c>
      <c r="AK351" s="150"/>
      <c r="AL351" s="150" t="s">
        <v>2580</v>
      </c>
      <c r="AM351" s="150"/>
      <c r="AN351" s="150" t="s">
        <v>2581</v>
      </c>
      <c r="AO351" s="168">
        <f t="shared" si="20"/>
        <v>0.45996854260175712</v>
      </c>
    </row>
    <row r="352" spans="1:41" ht="114.75">
      <c r="A352" s="161" t="s">
        <v>1107</v>
      </c>
      <c r="B352" s="161" t="s">
        <v>2251</v>
      </c>
      <c r="C352" s="161" t="s">
        <v>1109</v>
      </c>
      <c r="D352" s="161" t="s">
        <v>2252</v>
      </c>
      <c r="E352" s="161" t="s">
        <v>1111</v>
      </c>
      <c r="F352" s="161" t="s">
        <v>2253</v>
      </c>
      <c r="G352" s="161" t="s">
        <v>2254</v>
      </c>
      <c r="H352" s="161" t="s">
        <v>2255</v>
      </c>
      <c r="I352" s="161" t="s">
        <v>2131</v>
      </c>
      <c r="J352" s="161" t="s">
        <v>41</v>
      </c>
      <c r="K352" s="161" t="s">
        <v>2256</v>
      </c>
      <c r="L352" s="161" t="s">
        <v>50</v>
      </c>
      <c r="M352" s="161" t="s">
        <v>32</v>
      </c>
      <c r="N352" s="161">
        <v>2009</v>
      </c>
      <c r="O352" s="161" t="s">
        <v>2257</v>
      </c>
      <c r="P352" s="161" t="s">
        <v>2258</v>
      </c>
      <c r="Q352" s="161">
        <v>82.730999999999995</v>
      </c>
      <c r="R352" s="161" t="s">
        <v>1497</v>
      </c>
      <c r="S352" s="180" t="s">
        <v>41</v>
      </c>
      <c r="T352" s="161"/>
      <c r="U352" s="161">
        <v>32.700000000000003</v>
      </c>
      <c r="V352" s="161" t="s">
        <v>35</v>
      </c>
      <c r="W352" s="161" t="s">
        <v>36</v>
      </c>
      <c r="X352" s="161" t="s">
        <v>2300</v>
      </c>
      <c r="Y352" s="161" t="s">
        <v>2462</v>
      </c>
      <c r="Z352" s="161"/>
      <c r="AA352" s="161"/>
      <c r="AB352" s="161"/>
      <c r="AC352" s="150" t="s">
        <v>2304</v>
      </c>
      <c r="AD352" s="169">
        <v>1.0453830513676297E-2</v>
      </c>
      <c r="AE352" s="181">
        <v>91095814</v>
      </c>
      <c r="AF352" s="150"/>
      <c r="AG352" s="150"/>
      <c r="AH352" s="150" t="s">
        <v>2807</v>
      </c>
      <c r="AI352" s="150">
        <v>2</v>
      </c>
      <c r="AJ352" s="182">
        <v>40873</v>
      </c>
      <c r="AK352" s="150"/>
      <c r="AL352" s="150" t="s">
        <v>2580</v>
      </c>
      <c r="AM352" s="150"/>
      <c r="AN352" s="150" t="s">
        <v>2581</v>
      </c>
      <c r="AO352" s="168">
        <f t="shared" si="20"/>
        <v>0.34184025779721494</v>
      </c>
    </row>
    <row r="353" spans="1:41" ht="114.75">
      <c r="A353" s="161" t="s">
        <v>1107</v>
      </c>
      <c r="B353" s="161" t="s">
        <v>2251</v>
      </c>
      <c r="C353" s="161" t="s">
        <v>1109</v>
      </c>
      <c r="D353" s="161" t="s">
        <v>2252</v>
      </c>
      <c r="E353" s="161" t="s">
        <v>1111</v>
      </c>
      <c r="F353" s="161" t="s">
        <v>2253</v>
      </c>
      <c r="G353" s="161" t="s">
        <v>2254</v>
      </c>
      <c r="H353" s="161" t="s">
        <v>2255</v>
      </c>
      <c r="I353" s="161" t="s">
        <v>2131</v>
      </c>
      <c r="J353" s="161" t="s">
        <v>41</v>
      </c>
      <c r="K353" s="161" t="s">
        <v>2256</v>
      </c>
      <c r="L353" s="161" t="s">
        <v>50</v>
      </c>
      <c r="M353" s="161" t="s">
        <v>32</v>
      </c>
      <c r="N353" s="161">
        <v>2009</v>
      </c>
      <c r="O353" s="161" t="s">
        <v>2257</v>
      </c>
      <c r="P353" s="161" t="s">
        <v>2258</v>
      </c>
      <c r="Q353" s="161">
        <v>82.730999999999995</v>
      </c>
      <c r="R353" s="161" t="s">
        <v>1497</v>
      </c>
      <c r="S353" s="180" t="s">
        <v>41</v>
      </c>
      <c r="T353" s="161"/>
      <c r="U353" s="161">
        <v>32.700000000000003</v>
      </c>
      <c r="V353" s="161" t="s">
        <v>35</v>
      </c>
      <c r="W353" s="161" t="s">
        <v>36</v>
      </c>
      <c r="X353" s="161" t="s">
        <v>2300</v>
      </c>
      <c r="Y353" s="161" t="s">
        <v>2462</v>
      </c>
      <c r="Z353" s="161"/>
      <c r="AA353" s="161"/>
      <c r="AB353" s="161"/>
      <c r="AC353" s="150" t="s">
        <v>2304</v>
      </c>
      <c r="AD353" s="169">
        <v>4.0440659326607079E-2</v>
      </c>
      <c r="AE353" s="181">
        <v>91095914</v>
      </c>
      <c r="AF353" s="150"/>
      <c r="AG353" s="150"/>
      <c r="AH353" s="150" t="s">
        <v>2807</v>
      </c>
      <c r="AI353" s="150">
        <v>2</v>
      </c>
      <c r="AJ353" s="182">
        <v>40873</v>
      </c>
      <c r="AK353" s="150"/>
      <c r="AL353" s="150" t="s">
        <v>2580</v>
      </c>
      <c r="AM353" s="150"/>
      <c r="AN353" s="150" t="s">
        <v>2581</v>
      </c>
      <c r="AO353" s="168">
        <f t="shared" si="20"/>
        <v>1.3224095599800516</v>
      </c>
    </row>
    <row r="354" spans="1:41" ht="114.75">
      <c r="A354" s="161" t="s">
        <v>1107</v>
      </c>
      <c r="B354" s="161" t="s">
        <v>2251</v>
      </c>
      <c r="C354" s="161" t="s">
        <v>1109</v>
      </c>
      <c r="D354" s="161" t="s">
        <v>2252</v>
      </c>
      <c r="E354" s="161" t="s">
        <v>1111</v>
      </c>
      <c r="F354" s="161" t="s">
        <v>2253</v>
      </c>
      <c r="G354" s="161" t="s">
        <v>2254</v>
      </c>
      <c r="H354" s="161" t="s">
        <v>2255</v>
      </c>
      <c r="I354" s="161" t="s">
        <v>2131</v>
      </c>
      <c r="J354" s="161" t="s">
        <v>41</v>
      </c>
      <c r="K354" s="161" t="s">
        <v>2256</v>
      </c>
      <c r="L354" s="161" t="s">
        <v>50</v>
      </c>
      <c r="M354" s="161" t="s">
        <v>32</v>
      </c>
      <c r="N354" s="161">
        <v>2009</v>
      </c>
      <c r="O354" s="161" t="s">
        <v>2257</v>
      </c>
      <c r="P354" s="161" t="s">
        <v>2258</v>
      </c>
      <c r="Q354" s="161">
        <v>82.730999999999995</v>
      </c>
      <c r="R354" s="161" t="s">
        <v>1497</v>
      </c>
      <c r="S354" s="180" t="s">
        <v>41</v>
      </c>
      <c r="T354" s="161"/>
      <c r="U354" s="161">
        <v>32.700000000000003</v>
      </c>
      <c r="V354" s="161" t="s">
        <v>35</v>
      </c>
      <c r="W354" s="161" t="s">
        <v>36</v>
      </c>
      <c r="X354" s="161" t="s">
        <v>2300</v>
      </c>
      <c r="Y354" s="161" t="s">
        <v>2462</v>
      </c>
      <c r="Z354" s="161"/>
      <c r="AA354" s="161"/>
      <c r="AB354" s="161"/>
      <c r="AC354" s="150" t="s">
        <v>2304</v>
      </c>
      <c r="AD354" s="169">
        <v>2.0779785424738816E-2</v>
      </c>
      <c r="AE354" s="181">
        <v>102353314</v>
      </c>
      <c r="AF354" s="150"/>
      <c r="AG354" s="150"/>
      <c r="AH354" s="150" t="s">
        <v>2807</v>
      </c>
      <c r="AI354" s="150">
        <v>2</v>
      </c>
      <c r="AJ354" s="182">
        <v>40873</v>
      </c>
      <c r="AK354" s="150"/>
      <c r="AL354" s="150" t="s">
        <v>2580</v>
      </c>
      <c r="AM354" s="150"/>
      <c r="AN354" s="150" t="s">
        <v>2581</v>
      </c>
      <c r="AO354" s="168">
        <f t="shared" si="20"/>
        <v>0.67949898338895931</v>
      </c>
    </row>
    <row r="355" spans="1:41" ht="114.75">
      <c r="A355" s="161" t="s">
        <v>1107</v>
      </c>
      <c r="B355" s="161" t="s">
        <v>2251</v>
      </c>
      <c r="C355" s="161" t="s">
        <v>1109</v>
      </c>
      <c r="D355" s="161" t="s">
        <v>2252</v>
      </c>
      <c r="E355" s="161" t="s">
        <v>1111</v>
      </c>
      <c r="F355" s="161" t="s">
        <v>2253</v>
      </c>
      <c r="G355" s="161" t="s">
        <v>2254</v>
      </c>
      <c r="H355" s="161" t="s">
        <v>2255</v>
      </c>
      <c r="I355" s="161" t="s">
        <v>2131</v>
      </c>
      <c r="J355" s="161" t="s">
        <v>41</v>
      </c>
      <c r="K355" s="161" t="s">
        <v>2256</v>
      </c>
      <c r="L355" s="161" t="s">
        <v>50</v>
      </c>
      <c r="M355" s="161" t="s">
        <v>32</v>
      </c>
      <c r="N355" s="161">
        <v>2009</v>
      </c>
      <c r="O355" s="161" t="s">
        <v>2257</v>
      </c>
      <c r="P355" s="161" t="s">
        <v>2258</v>
      </c>
      <c r="Q355" s="161">
        <v>82.730999999999995</v>
      </c>
      <c r="R355" s="161" t="s">
        <v>1497</v>
      </c>
      <c r="S355" s="180" t="s">
        <v>41</v>
      </c>
      <c r="T355" s="161"/>
      <c r="U355" s="161">
        <v>32.700000000000003</v>
      </c>
      <c r="V355" s="161" t="s">
        <v>35</v>
      </c>
      <c r="W355" s="161" t="s">
        <v>36</v>
      </c>
      <c r="X355" s="161" t="s">
        <v>2300</v>
      </c>
      <c r="Y355" s="161" t="s">
        <v>2462</v>
      </c>
      <c r="Z355" s="161"/>
      <c r="AA355" s="161"/>
      <c r="AB355" s="161"/>
      <c r="AC355" s="150" t="s">
        <v>2304</v>
      </c>
      <c r="AD355" s="169">
        <v>2.0779785424738816E-2</v>
      </c>
      <c r="AE355" s="181">
        <v>102353414</v>
      </c>
      <c r="AF355" s="150"/>
      <c r="AG355" s="150"/>
      <c r="AH355" s="150" t="s">
        <v>2807</v>
      </c>
      <c r="AI355" s="150">
        <v>2</v>
      </c>
      <c r="AJ355" s="182">
        <v>40873</v>
      </c>
      <c r="AK355" s="150"/>
      <c r="AL355" s="150" t="s">
        <v>2580</v>
      </c>
      <c r="AM355" s="150"/>
      <c r="AN355" s="150" t="s">
        <v>2581</v>
      </c>
      <c r="AO355" s="168">
        <f t="shared" si="20"/>
        <v>0.67949898338895931</v>
      </c>
    </row>
  </sheetData>
  <autoFilter ref="A1:AO355"/>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filterMode="1"/>
  <dimension ref="A1:AP380"/>
  <sheetViews>
    <sheetView tabSelected="1" zoomScale="70" zoomScaleNormal="70" workbookViewId="0">
      <pane ySplit="1" topLeftCell="A356" activePane="bottomLeft" state="frozen"/>
      <selection pane="bottomLeft" activeCell="A358" sqref="A358:G369"/>
    </sheetView>
  </sheetViews>
  <sheetFormatPr defaultColWidth="10.7109375" defaultRowHeight="30" customHeight="1"/>
  <cols>
    <col min="1" max="1" width="10.7109375" style="206"/>
    <col min="2" max="8" width="10.7109375" style="183"/>
    <col min="9" max="11" width="10.7109375" style="206"/>
    <col min="12" max="14" width="10.7109375" style="183"/>
    <col min="15" max="15" width="10.7109375" style="206"/>
    <col min="16" max="17" width="10.7109375" style="183"/>
    <col min="18" max="18" width="10.7109375" style="206"/>
    <col min="19" max="22" width="10.7109375" style="183"/>
    <col min="23" max="23" width="10.7109375" style="206"/>
    <col min="24" max="24" width="10.7109375" style="183"/>
    <col min="25" max="25" width="10.7109375" style="206"/>
    <col min="26" max="33" width="10.7109375" style="183"/>
    <col min="34" max="34" width="10.7109375" style="206"/>
    <col min="35" max="35" width="10.7109375" style="183"/>
    <col min="36" max="38" width="10.7109375" style="206"/>
    <col min="39" max="40" width="10.7109375" style="207"/>
    <col min="41" max="16384" width="10.7109375" style="183"/>
  </cols>
  <sheetData>
    <row r="1" spans="1:42" s="179" customFormat="1" ht="30" customHeight="1">
      <c r="A1" s="170" t="s">
        <v>903</v>
      </c>
      <c r="B1" s="171" t="s">
        <v>2814</v>
      </c>
      <c r="C1" s="171" t="s">
        <v>0</v>
      </c>
      <c r="D1" s="171" t="s">
        <v>1</v>
      </c>
      <c r="E1" s="171" t="s">
        <v>2</v>
      </c>
      <c r="F1" s="171" t="s">
        <v>817</v>
      </c>
      <c r="G1" s="171" t="s">
        <v>2815</v>
      </c>
      <c r="H1" s="171" t="s">
        <v>2816</v>
      </c>
      <c r="I1" s="171" t="s">
        <v>8</v>
      </c>
      <c r="J1" s="171" t="s">
        <v>9</v>
      </c>
      <c r="K1" s="171" t="s">
        <v>6</v>
      </c>
      <c r="L1" s="171" t="s">
        <v>7</v>
      </c>
      <c r="M1" s="171" t="s">
        <v>10</v>
      </c>
      <c r="N1" s="171" t="s">
        <v>11</v>
      </c>
      <c r="O1" s="171" t="s">
        <v>12</v>
      </c>
      <c r="P1" s="171" t="s">
        <v>13</v>
      </c>
      <c r="Q1" s="154" t="s">
        <v>857</v>
      </c>
      <c r="R1" s="171" t="s">
        <v>2277</v>
      </c>
      <c r="S1" s="172" t="s">
        <v>634</v>
      </c>
      <c r="T1" s="172" t="s">
        <v>1484</v>
      </c>
      <c r="U1" s="171" t="s">
        <v>633</v>
      </c>
      <c r="V1" s="173" t="s">
        <v>640</v>
      </c>
      <c r="W1" s="173" t="s">
        <v>2279</v>
      </c>
      <c r="X1" s="174" t="s">
        <v>1485</v>
      </c>
      <c r="Y1" s="174" t="s">
        <v>21</v>
      </c>
      <c r="Z1" s="175" t="s">
        <v>907</v>
      </c>
      <c r="AA1" s="174" t="s">
        <v>863</v>
      </c>
      <c r="AB1" s="174" t="s">
        <v>864</v>
      </c>
      <c r="AC1" s="176" t="s">
        <v>2290</v>
      </c>
      <c r="AD1" s="177" t="s">
        <v>2291</v>
      </c>
      <c r="AE1" s="177" t="s">
        <v>2817</v>
      </c>
      <c r="AF1" s="177" t="s">
        <v>2419</v>
      </c>
      <c r="AG1" s="177" t="s">
        <v>2293</v>
      </c>
      <c r="AH1" s="177" t="s">
        <v>2818</v>
      </c>
      <c r="AI1" s="177" t="s">
        <v>2819</v>
      </c>
      <c r="AJ1" s="178" t="s">
        <v>2294</v>
      </c>
      <c r="AK1" s="178" t="s">
        <v>2295</v>
      </c>
      <c r="AL1" s="178" t="s">
        <v>2516</v>
      </c>
      <c r="AM1" s="178" t="s">
        <v>2517</v>
      </c>
      <c r="AN1" s="178" t="s">
        <v>2518</v>
      </c>
      <c r="AO1" s="178" t="s">
        <v>2519</v>
      </c>
      <c r="AP1" s="214" t="s">
        <v>2811</v>
      </c>
    </row>
    <row r="2" spans="1:42" ht="229.5" hidden="1">
      <c r="A2" s="161" t="s">
        <v>1994</v>
      </c>
      <c r="B2" s="161" t="s">
        <v>2259</v>
      </c>
      <c r="C2" s="161" t="s">
        <v>1996</v>
      </c>
      <c r="D2" s="161" t="s">
        <v>2260</v>
      </c>
      <c r="E2" s="161" t="s">
        <v>1997</v>
      </c>
      <c r="F2" s="161" t="s">
        <v>2261</v>
      </c>
      <c r="G2" s="161" t="s">
        <v>2262</v>
      </c>
      <c r="H2" s="161" t="s">
        <v>41</v>
      </c>
      <c r="I2" s="161" t="s">
        <v>1486</v>
      </c>
      <c r="J2" s="161" t="s">
        <v>41</v>
      </c>
      <c r="K2" s="161" t="s">
        <v>2263</v>
      </c>
      <c r="L2" s="161" t="s">
        <v>50</v>
      </c>
      <c r="M2" s="161" t="s">
        <v>2264</v>
      </c>
      <c r="N2" s="161">
        <v>2008</v>
      </c>
      <c r="O2" s="161" t="s">
        <v>2265</v>
      </c>
      <c r="P2" s="161" t="s">
        <v>2266</v>
      </c>
      <c r="Q2" s="161">
        <v>322</v>
      </c>
      <c r="R2" s="161" t="s">
        <v>1487</v>
      </c>
      <c r="S2" s="180" t="s">
        <v>41</v>
      </c>
      <c r="T2" s="161"/>
      <c r="U2" s="161"/>
      <c r="V2" s="161" t="s">
        <v>2267</v>
      </c>
      <c r="W2" s="161" t="s">
        <v>1786</v>
      </c>
      <c r="X2" s="161" t="s">
        <v>2364</v>
      </c>
      <c r="Y2" s="161" t="s">
        <v>2365</v>
      </c>
      <c r="Z2" s="161" t="s">
        <v>2364</v>
      </c>
      <c r="AA2" s="161"/>
      <c r="AB2" s="161"/>
      <c r="AC2" s="161" t="s">
        <v>2360</v>
      </c>
      <c r="AD2" s="169"/>
      <c r="AE2" s="181"/>
      <c r="AF2" s="150"/>
      <c r="AG2" s="150"/>
      <c r="AH2" s="150"/>
      <c r="AI2" s="150">
        <v>2</v>
      </c>
      <c r="AJ2" s="182">
        <v>40853</v>
      </c>
      <c r="AK2" s="150">
        <v>2</v>
      </c>
      <c r="AL2" s="150" t="s">
        <v>2580</v>
      </c>
      <c r="AM2" s="150" t="s">
        <v>2581</v>
      </c>
      <c r="AN2" s="150"/>
      <c r="AO2" s="215"/>
      <c r="AP2" s="210" t="s">
        <v>2813</v>
      </c>
    </row>
    <row r="3" spans="1:42" ht="409.5" hidden="1">
      <c r="A3" s="161" t="s">
        <v>2201</v>
      </c>
      <c r="B3" s="161" t="s">
        <v>2268</v>
      </c>
      <c r="C3" s="161" t="s">
        <v>2203</v>
      </c>
      <c r="D3" s="161" t="s">
        <v>2269</v>
      </c>
      <c r="E3" s="161" t="s">
        <v>2205</v>
      </c>
      <c r="F3" s="161" t="s">
        <v>2270</v>
      </c>
      <c r="G3" s="161" t="s">
        <v>2271</v>
      </c>
      <c r="H3" s="161" t="s">
        <v>2272</v>
      </c>
      <c r="I3" s="161" t="s">
        <v>1486</v>
      </c>
      <c r="J3" s="161" t="s">
        <v>41</v>
      </c>
      <c r="K3" s="161" t="s">
        <v>2273</v>
      </c>
      <c r="L3" s="161" t="s">
        <v>50</v>
      </c>
      <c r="M3" s="161" t="s">
        <v>2264</v>
      </c>
      <c r="N3" s="161">
        <v>2008</v>
      </c>
      <c r="O3" s="161" t="s">
        <v>2274</v>
      </c>
      <c r="P3" s="161" t="s">
        <v>2275</v>
      </c>
      <c r="Q3" s="161">
        <v>121.2</v>
      </c>
      <c r="R3" s="161" t="s">
        <v>1497</v>
      </c>
      <c r="S3" s="180" t="s">
        <v>41</v>
      </c>
      <c r="T3" s="161"/>
      <c r="U3" s="161"/>
      <c r="V3" s="161" t="s">
        <v>2276</v>
      </c>
      <c r="W3" s="161" t="s">
        <v>1786</v>
      </c>
      <c r="X3" s="161" t="s">
        <v>2285</v>
      </c>
      <c r="Y3" s="161" t="s">
        <v>2358</v>
      </c>
      <c r="Z3" s="161" t="s">
        <v>2302</v>
      </c>
      <c r="AA3" s="161" t="s">
        <v>2359</v>
      </c>
      <c r="AB3" s="161" t="s">
        <v>2359</v>
      </c>
      <c r="AC3" s="161" t="s">
        <v>2360</v>
      </c>
      <c r="AD3" s="169"/>
      <c r="AE3" s="181"/>
      <c r="AF3" s="150"/>
      <c r="AG3" s="150"/>
      <c r="AH3" s="150"/>
      <c r="AI3" s="150">
        <v>2</v>
      </c>
      <c r="AJ3" s="182">
        <v>40853</v>
      </c>
      <c r="AK3" s="150">
        <v>2</v>
      </c>
      <c r="AL3" s="150" t="s">
        <v>2580</v>
      </c>
      <c r="AM3" s="150" t="s">
        <v>2581</v>
      </c>
      <c r="AN3" s="150"/>
      <c r="AO3" s="215"/>
      <c r="AP3" s="210" t="s">
        <v>2813</v>
      </c>
    </row>
    <row r="4" spans="1:42" ht="165.75" hidden="1">
      <c r="A4" s="161" t="s">
        <v>896</v>
      </c>
      <c r="B4" s="161" t="s">
        <v>1498</v>
      </c>
      <c r="C4" s="161" t="s">
        <v>483</v>
      </c>
      <c r="D4" s="161" t="s">
        <v>1499</v>
      </c>
      <c r="E4" s="161" t="s">
        <v>485</v>
      </c>
      <c r="F4" s="161" t="s">
        <v>437</v>
      </c>
      <c r="G4" s="161" t="s">
        <v>1500</v>
      </c>
      <c r="H4" s="161" t="s">
        <v>41</v>
      </c>
      <c r="I4" s="161" t="s">
        <v>1486</v>
      </c>
      <c r="J4" s="161" t="s">
        <v>41</v>
      </c>
      <c r="K4" s="161" t="s">
        <v>1501</v>
      </c>
      <c r="L4" s="161" t="s">
        <v>1502</v>
      </c>
      <c r="M4" s="161" t="s">
        <v>32</v>
      </c>
      <c r="N4" s="161">
        <v>1980</v>
      </c>
      <c r="O4" s="161" t="s">
        <v>1503</v>
      </c>
      <c r="P4" s="161" t="s">
        <v>1504</v>
      </c>
      <c r="Q4" s="161">
        <v>99</v>
      </c>
      <c r="R4" s="161" t="s">
        <v>1487</v>
      </c>
      <c r="S4" s="180">
        <v>8.1999999999999993</v>
      </c>
      <c r="T4" s="161"/>
      <c r="U4" s="161"/>
      <c r="V4" s="161" t="s">
        <v>1505</v>
      </c>
      <c r="W4" s="161" t="s">
        <v>1506</v>
      </c>
      <c r="X4" s="161" t="s">
        <v>2300</v>
      </c>
      <c r="Y4" s="161"/>
      <c r="Z4" s="161"/>
      <c r="AA4" s="161"/>
      <c r="AB4" s="161"/>
      <c r="AC4" s="150" t="s">
        <v>2297</v>
      </c>
      <c r="AD4" s="169"/>
      <c r="AE4" s="181"/>
      <c r="AF4" s="150"/>
      <c r="AG4" s="150"/>
      <c r="AH4" s="150"/>
      <c r="AI4" s="150">
        <v>9</v>
      </c>
      <c r="AJ4" s="182">
        <v>40853</v>
      </c>
      <c r="AK4" s="150"/>
      <c r="AL4" s="150" t="s">
        <v>2580</v>
      </c>
      <c r="AM4" s="150" t="s">
        <v>2581</v>
      </c>
      <c r="AN4" s="150"/>
      <c r="AO4" s="215"/>
      <c r="AP4" s="210" t="s">
        <v>2813</v>
      </c>
    </row>
    <row r="5" spans="1:42" ht="204" hidden="1">
      <c r="A5" s="161" t="s">
        <v>1440</v>
      </c>
      <c r="B5" s="161" t="s">
        <v>1441</v>
      </c>
      <c r="C5" s="161" t="s">
        <v>1442</v>
      </c>
      <c r="D5" s="161" t="s">
        <v>1443</v>
      </c>
      <c r="E5" s="161" t="s">
        <v>1444</v>
      </c>
      <c r="F5" s="161" t="s">
        <v>1507</v>
      </c>
      <c r="G5" s="161">
        <v>7923311</v>
      </c>
      <c r="H5" s="161" t="s">
        <v>1508</v>
      </c>
      <c r="I5" s="161" t="s">
        <v>1486</v>
      </c>
      <c r="J5" s="161" t="s">
        <v>41</v>
      </c>
      <c r="K5" s="161" t="s">
        <v>1509</v>
      </c>
      <c r="L5" s="161" t="s">
        <v>50</v>
      </c>
      <c r="M5" s="161" t="s">
        <v>32</v>
      </c>
      <c r="N5" s="161">
        <v>2008</v>
      </c>
      <c r="O5" s="161" t="s">
        <v>1510</v>
      </c>
      <c r="P5" s="161" t="s">
        <v>1511</v>
      </c>
      <c r="Q5" s="161">
        <v>24.400000000000002</v>
      </c>
      <c r="R5" s="161" t="s">
        <v>1497</v>
      </c>
      <c r="S5" s="180">
        <v>0.3</v>
      </c>
      <c r="T5" s="161"/>
      <c r="U5" s="161">
        <v>25.78</v>
      </c>
      <c r="V5" s="161" t="s">
        <v>1512</v>
      </c>
      <c r="W5" s="161" t="s">
        <v>1513</v>
      </c>
      <c r="X5" s="161" t="s">
        <v>2757</v>
      </c>
      <c r="Y5" s="161" t="s">
        <v>2758</v>
      </c>
      <c r="Z5" s="161" t="s">
        <v>2759</v>
      </c>
      <c r="AA5" s="161"/>
      <c r="AB5" s="161"/>
      <c r="AC5" s="150" t="s">
        <v>2390</v>
      </c>
      <c r="AD5" s="169">
        <v>5.4284606436603338E-3</v>
      </c>
      <c r="AE5" s="181">
        <v>18821114</v>
      </c>
      <c r="AF5" s="150">
        <v>25.79</v>
      </c>
      <c r="AG5" s="150"/>
      <c r="AH5" s="150" t="s">
        <v>2760</v>
      </c>
      <c r="AI5" s="150">
        <v>2</v>
      </c>
      <c r="AJ5" s="182">
        <v>40865</v>
      </c>
      <c r="AK5" s="150"/>
      <c r="AL5" s="150" t="s">
        <v>2580</v>
      </c>
      <c r="AM5" s="150"/>
      <c r="AN5" s="150" t="s">
        <v>2581</v>
      </c>
      <c r="AO5" s="215">
        <f t="shared" ref="AO5:AO8" si="0">AF5*AD5</f>
        <v>0.14000000000000001</v>
      </c>
      <c r="AP5" s="210" t="s">
        <v>2813</v>
      </c>
    </row>
    <row r="6" spans="1:42" ht="204" hidden="1">
      <c r="A6" s="161" t="s">
        <v>1440</v>
      </c>
      <c r="B6" s="161" t="s">
        <v>1441</v>
      </c>
      <c r="C6" s="161" t="s">
        <v>1442</v>
      </c>
      <c r="D6" s="161" t="s">
        <v>1443</v>
      </c>
      <c r="E6" s="161" t="s">
        <v>1444</v>
      </c>
      <c r="F6" s="161" t="s">
        <v>1507</v>
      </c>
      <c r="G6" s="161">
        <v>7923311</v>
      </c>
      <c r="H6" s="161" t="s">
        <v>1508</v>
      </c>
      <c r="I6" s="161" t="s">
        <v>1486</v>
      </c>
      <c r="J6" s="161" t="s">
        <v>41</v>
      </c>
      <c r="K6" s="161" t="s">
        <v>1509</v>
      </c>
      <c r="L6" s="161" t="s">
        <v>50</v>
      </c>
      <c r="M6" s="161" t="s">
        <v>32</v>
      </c>
      <c r="N6" s="161">
        <v>2008</v>
      </c>
      <c r="O6" s="161" t="s">
        <v>1510</v>
      </c>
      <c r="P6" s="161" t="s">
        <v>1511</v>
      </c>
      <c r="Q6" s="161">
        <v>24.400000000000002</v>
      </c>
      <c r="R6" s="161" t="s">
        <v>1497</v>
      </c>
      <c r="S6" s="180">
        <v>0.3</v>
      </c>
      <c r="T6" s="161"/>
      <c r="U6" s="161">
        <v>25.78</v>
      </c>
      <c r="V6" s="161" t="s">
        <v>1512</v>
      </c>
      <c r="W6" s="161" t="s">
        <v>1513</v>
      </c>
      <c r="X6" s="161" t="s">
        <v>2757</v>
      </c>
      <c r="Y6" s="161" t="s">
        <v>2758</v>
      </c>
      <c r="Z6" s="161" t="s">
        <v>2759</v>
      </c>
      <c r="AA6" s="161"/>
      <c r="AB6" s="161"/>
      <c r="AC6" s="150" t="s">
        <v>2390</v>
      </c>
      <c r="AD6" s="169">
        <v>6.203955021326096E-3</v>
      </c>
      <c r="AE6" s="181">
        <v>18644614</v>
      </c>
      <c r="AF6" s="150">
        <v>25.79</v>
      </c>
      <c r="AG6" s="150"/>
      <c r="AH6" s="150" t="s">
        <v>2760</v>
      </c>
      <c r="AI6" s="150">
        <v>2</v>
      </c>
      <c r="AJ6" s="182">
        <v>40865</v>
      </c>
      <c r="AK6" s="150"/>
      <c r="AL6" s="150" t="s">
        <v>2580</v>
      </c>
      <c r="AM6" s="150"/>
      <c r="AN6" s="150" t="s">
        <v>2581</v>
      </c>
      <c r="AO6" s="215">
        <f t="shared" si="0"/>
        <v>0.16</v>
      </c>
      <c r="AP6" s="210" t="s">
        <v>2813</v>
      </c>
    </row>
    <row r="7" spans="1:42" ht="204" hidden="1">
      <c r="A7" s="161" t="s">
        <v>1440</v>
      </c>
      <c r="B7" s="161" t="s">
        <v>1441</v>
      </c>
      <c r="C7" s="161" t="s">
        <v>1442</v>
      </c>
      <c r="D7" s="161" t="s">
        <v>1443</v>
      </c>
      <c r="E7" s="161" t="s">
        <v>1444</v>
      </c>
      <c r="F7" s="161" t="s">
        <v>1507</v>
      </c>
      <c r="G7" s="161">
        <v>7923311</v>
      </c>
      <c r="H7" s="161" t="s">
        <v>1508</v>
      </c>
      <c r="I7" s="161" t="s">
        <v>1486</v>
      </c>
      <c r="J7" s="161" t="s">
        <v>41</v>
      </c>
      <c r="K7" s="161" t="s">
        <v>1509</v>
      </c>
      <c r="L7" s="161" t="s">
        <v>50</v>
      </c>
      <c r="M7" s="161" t="s">
        <v>32</v>
      </c>
      <c r="N7" s="161">
        <v>2008</v>
      </c>
      <c r="O7" s="161" t="s">
        <v>1510</v>
      </c>
      <c r="P7" s="161" t="s">
        <v>1511</v>
      </c>
      <c r="Q7" s="161">
        <v>24.400000000000002</v>
      </c>
      <c r="R7" s="161" t="s">
        <v>1497</v>
      </c>
      <c r="S7" s="180">
        <v>0.3</v>
      </c>
      <c r="T7" s="161"/>
      <c r="U7" s="161">
        <v>25.78</v>
      </c>
      <c r="V7" s="161" t="s">
        <v>1512</v>
      </c>
      <c r="W7" s="161" t="s">
        <v>1513</v>
      </c>
      <c r="X7" s="161" t="s">
        <v>2757</v>
      </c>
      <c r="Y7" s="161" t="s">
        <v>2758</v>
      </c>
      <c r="Z7" s="161" t="s">
        <v>2759</v>
      </c>
      <c r="AA7" s="161"/>
      <c r="AB7" s="161"/>
      <c r="AC7" s="150" t="s">
        <v>2390</v>
      </c>
      <c r="AD7" s="169">
        <v>7.75494377665762E-4</v>
      </c>
      <c r="AE7" s="181">
        <v>101214714</v>
      </c>
      <c r="AF7" s="150">
        <v>25.79</v>
      </c>
      <c r="AG7" s="150"/>
      <c r="AH7" s="150" t="s">
        <v>2760</v>
      </c>
      <c r="AI7" s="150">
        <v>2</v>
      </c>
      <c r="AJ7" s="182">
        <v>40865</v>
      </c>
      <c r="AK7" s="150"/>
      <c r="AL7" s="150" t="s">
        <v>2580</v>
      </c>
      <c r="AM7" s="150"/>
      <c r="AN7" s="150" t="s">
        <v>2581</v>
      </c>
      <c r="AO7" s="215">
        <f t="shared" si="0"/>
        <v>0.02</v>
      </c>
      <c r="AP7" s="210" t="s">
        <v>2813</v>
      </c>
    </row>
    <row r="8" spans="1:42" ht="204" hidden="1">
      <c r="A8" s="161" t="s">
        <v>1440</v>
      </c>
      <c r="B8" s="161" t="s">
        <v>1441</v>
      </c>
      <c r="C8" s="161" t="s">
        <v>1442</v>
      </c>
      <c r="D8" s="161" t="s">
        <v>1443</v>
      </c>
      <c r="E8" s="161" t="s">
        <v>1444</v>
      </c>
      <c r="F8" s="161" t="s">
        <v>1507</v>
      </c>
      <c r="G8" s="161">
        <v>7923311</v>
      </c>
      <c r="H8" s="161" t="s">
        <v>1508</v>
      </c>
      <c r="I8" s="161" t="s">
        <v>1486</v>
      </c>
      <c r="J8" s="161" t="s">
        <v>41</v>
      </c>
      <c r="K8" s="161" t="s">
        <v>1509</v>
      </c>
      <c r="L8" s="161" t="s">
        <v>50</v>
      </c>
      <c r="M8" s="161" t="s">
        <v>32</v>
      </c>
      <c r="N8" s="161">
        <v>2008</v>
      </c>
      <c r="O8" s="161" t="s">
        <v>1510</v>
      </c>
      <c r="P8" s="161" t="s">
        <v>1511</v>
      </c>
      <c r="Q8" s="161">
        <v>24.400000000000002</v>
      </c>
      <c r="R8" s="161" t="s">
        <v>1497</v>
      </c>
      <c r="S8" s="180">
        <v>0.3</v>
      </c>
      <c r="T8" s="161"/>
      <c r="U8" s="161">
        <v>25.78</v>
      </c>
      <c r="V8" s="161" t="s">
        <v>1512</v>
      </c>
      <c r="W8" s="161" t="s">
        <v>1513</v>
      </c>
      <c r="X8" s="161" t="s">
        <v>2757</v>
      </c>
      <c r="Y8" s="161" t="s">
        <v>2758</v>
      </c>
      <c r="Z8" s="161" t="s">
        <v>2759</v>
      </c>
      <c r="AA8" s="161"/>
      <c r="AB8" s="161"/>
      <c r="AC8" s="150" t="s">
        <v>2390</v>
      </c>
      <c r="AD8" s="169">
        <v>1.6285381930980999E-2</v>
      </c>
      <c r="AE8" s="181">
        <v>101216114</v>
      </c>
      <c r="AF8" s="150">
        <v>25.79</v>
      </c>
      <c r="AG8" s="150"/>
      <c r="AH8" s="150" t="s">
        <v>2760</v>
      </c>
      <c r="AI8" s="150">
        <v>2</v>
      </c>
      <c r="AJ8" s="182">
        <v>40865</v>
      </c>
      <c r="AK8" s="150"/>
      <c r="AL8" s="150" t="s">
        <v>2580</v>
      </c>
      <c r="AM8" s="150"/>
      <c r="AN8" s="150" t="s">
        <v>2581</v>
      </c>
      <c r="AO8" s="215">
        <f t="shared" si="0"/>
        <v>0.41999999999999993</v>
      </c>
      <c r="AP8" s="210" t="s">
        <v>2813</v>
      </c>
    </row>
    <row r="9" spans="1:42" ht="204" hidden="1">
      <c r="A9" s="161" t="s">
        <v>1440</v>
      </c>
      <c r="B9" s="161" t="s">
        <v>1441</v>
      </c>
      <c r="C9" s="161" t="s">
        <v>1442</v>
      </c>
      <c r="D9" s="161" t="s">
        <v>1443</v>
      </c>
      <c r="E9" s="161" t="s">
        <v>1444</v>
      </c>
      <c r="F9" s="161" t="s">
        <v>1507</v>
      </c>
      <c r="G9" s="161">
        <v>7923311</v>
      </c>
      <c r="H9" s="161" t="s">
        <v>1508</v>
      </c>
      <c r="I9" s="161" t="s">
        <v>1486</v>
      </c>
      <c r="J9" s="161" t="s">
        <v>41</v>
      </c>
      <c r="K9" s="161" t="s">
        <v>1509</v>
      </c>
      <c r="L9" s="161" t="s">
        <v>50</v>
      </c>
      <c r="M9" s="161" t="s">
        <v>32</v>
      </c>
      <c r="N9" s="161">
        <v>2008</v>
      </c>
      <c r="O9" s="161" t="s">
        <v>1510</v>
      </c>
      <c r="P9" s="161" t="s">
        <v>1511</v>
      </c>
      <c r="Q9" s="161">
        <v>24.400000000000002</v>
      </c>
      <c r="R9" s="161" t="s">
        <v>1497</v>
      </c>
      <c r="S9" s="180">
        <v>0.3</v>
      </c>
      <c r="T9" s="161"/>
      <c r="U9" s="161">
        <v>25.78</v>
      </c>
      <c r="V9" s="161" t="s">
        <v>1512</v>
      </c>
      <c r="W9" s="161" t="s">
        <v>1513</v>
      </c>
      <c r="X9" s="161" t="s">
        <v>2757</v>
      </c>
      <c r="Y9" s="161" t="s">
        <v>2758</v>
      </c>
      <c r="Z9" s="161" t="s">
        <v>2759</v>
      </c>
      <c r="AA9" s="161"/>
      <c r="AB9" s="161"/>
      <c r="AC9" s="150" t="s">
        <v>2390</v>
      </c>
      <c r="AD9" s="169">
        <v>0.97130670802636687</v>
      </c>
      <c r="AE9" s="181">
        <v>101215014</v>
      </c>
      <c r="AF9" s="150">
        <v>25.79</v>
      </c>
      <c r="AG9" s="150"/>
      <c r="AH9" s="150" t="s">
        <v>2760</v>
      </c>
      <c r="AI9" s="150">
        <v>2</v>
      </c>
      <c r="AJ9" s="182">
        <v>40865</v>
      </c>
      <c r="AK9" s="150"/>
      <c r="AL9" s="150" t="s">
        <v>2580</v>
      </c>
      <c r="AM9" s="150"/>
      <c r="AN9" s="150" t="s">
        <v>2581</v>
      </c>
      <c r="AO9" s="215">
        <f>AF9*AD9</f>
        <v>25.05</v>
      </c>
      <c r="AP9" s="210" t="s">
        <v>2813</v>
      </c>
    </row>
    <row r="10" spans="1:42" ht="216.75" hidden="1">
      <c r="A10" s="161" t="s">
        <v>921</v>
      </c>
      <c r="B10" s="161" t="s">
        <v>1514</v>
      </c>
      <c r="C10" s="161" t="s">
        <v>923</v>
      </c>
      <c r="D10" s="161" t="s">
        <v>1515</v>
      </c>
      <c r="E10" s="161" t="s">
        <v>925</v>
      </c>
      <c r="F10" s="161" t="s">
        <v>1516</v>
      </c>
      <c r="G10" s="161">
        <v>6275811</v>
      </c>
      <c r="H10" s="161" t="s">
        <v>1517</v>
      </c>
      <c r="I10" s="161" t="s">
        <v>1486</v>
      </c>
      <c r="J10" s="161" t="s">
        <v>1518</v>
      </c>
      <c r="K10" s="161" t="s">
        <v>1519</v>
      </c>
      <c r="L10" s="161" t="s">
        <v>50</v>
      </c>
      <c r="M10" s="161" t="s">
        <v>32</v>
      </c>
      <c r="N10" s="161">
        <v>2008</v>
      </c>
      <c r="O10" s="161" t="s">
        <v>1520</v>
      </c>
      <c r="P10" s="161" t="s">
        <v>1521</v>
      </c>
      <c r="Q10" s="161">
        <v>12.540104350166827</v>
      </c>
      <c r="R10" s="161" t="s">
        <v>1522</v>
      </c>
      <c r="S10" s="180" t="s">
        <v>41</v>
      </c>
      <c r="T10" s="161">
        <v>4.2867215690800001E-2</v>
      </c>
      <c r="U10" s="161">
        <v>2</v>
      </c>
      <c r="V10" s="161" t="s">
        <v>1523</v>
      </c>
      <c r="W10" s="161" t="s">
        <v>36</v>
      </c>
      <c r="X10" s="161"/>
      <c r="Y10" s="161" t="s">
        <v>2386</v>
      </c>
      <c r="Z10" s="161"/>
      <c r="AA10" s="161"/>
      <c r="AB10" s="161"/>
      <c r="AC10" s="150" t="s">
        <v>2390</v>
      </c>
      <c r="AD10" s="169">
        <v>1.3721136767317942E-2</v>
      </c>
      <c r="AE10" s="181">
        <v>29003414</v>
      </c>
      <c r="AF10" s="150">
        <v>1.389</v>
      </c>
      <c r="AG10" s="150"/>
      <c r="AH10" s="184" t="s">
        <v>2761</v>
      </c>
      <c r="AI10" s="150">
        <v>2</v>
      </c>
      <c r="AJ10" s="182">
        <v>40865</v>
      </c>
      <c r="AK10" s="150"/>
      <c r="AL10" s="150" t="s">
        <v>2580</v>
      </c>
      <c r="AM10" s="150"/>
      <c r="AN10" s="150" t="s">
        <v>2581</v>
      </c>
      <c r="AO10" s="215">
        <f t="shared" ref="AO10:AO49" si="1">AD10*AF10</f>
        <v>1.9058658969804621E-2</v>
      </c>
      <c r="AP10" s="210" t="s">
        <v>2813</v>
      </c>
    </row>
    <row r="11" spans="1:42" ht="216.75" hidden="1">
      <c r="A11" s="161" t="s">
        <v>921</v>
      </c>
      <c r="B11" s="161" t="s">
        <v>1514</v>
      </c>
      <c r="C11" s="161" t="s">
        <v>923</v>
      </c>
      <c r="D11" s="161" t="s">
        <v>1515</v>
      </c>
      <c r="E11" s="161" t="s">
        <v>925</v>
      </c>
      <c r="F11" s="161" t="s">
        <v>1516</v>
      </c>
      <c r="G11" s="161">
        <v>6275811</v>
      </c>
      <c r="H11" s="161" t="s">
        <v>1517</v>
      </c>
      <c r="I11" s="161" t="s">
        <v>1486</v>
      </c>
      <c r="J11" s="161" t="s">
        <v>1518</v>
      </c>
      <c r="K11" s="161" t="s">
        <v>1519</v>
      </c>
      <c r="L11" s="161" t="s">
        <v>50</v>
      </c>
      <c r="M11" s="161" t="s">
        <v>32</v>
      </c>
      <c r="N11" s="161">
        <v>2008</v>
      </c>
      <c r="O11" s="161" t="s">
        <v>1520</v>
      </c>
      <c r="P11" s="161" t="s">
        <v>1521</v>
      </c>
      <c r="Q11" s="161">
        <v>12.540104350166827</v>
      </c>
      <c r="R11" s="161" t="s">
        <v>1522</v>
      </c>
      <c r="S11" s="180" t="s">
        <v>41</v>
      </c>
      <c r="T11" s="161">
        <v>4.2867215690800001E-2</v>
      </c>
      <c r="U11" s="161">
        <v>2</v>
      </c>
      <c r="V11" s="161" t="s">
        <v>1523</v>
      </c>
      <c r="W11" s="161" t="s">
        <v>36</v>
      </c>
      <c r="X11" s="161"/>
      <c r="Y11" s="161" t="s">
        <v>2386</v>
      </c>
      <c r="Z11" s="161"/>
      <c r="AA11" s="161"/>
      <c r="AB11" s="161"/>
      <c r="AC11" s="150" t="s">
        <v>2390</v>
      </c>
      <c r="AD11" s="169">
        <v>1.7850799289520429E-2</v>
      </c>
      <c r="AE11" s="181">
        <v>29003814</v>
      </c>
      <c r="AF11" s="150">
        <v>1.389</v>
      </c>
      <c r="AG11" s="150"/>
      <c r="AH11" s="184" t="s">
        <v>2761</v>
      </c>
      <c r="AI11" s="150">
        <v>2</v>
      </c>
      <c r="AJ11" s="182">
        <v>40865</v>
      </c>
      <c r="AK11" s="150"/>
      <c r="AL11" s="150" t="s">
        <v>2580</v>
      </c>
      <c r="AM11" s="150"/>
      <c r="AN11" s="150" t="s">
        <v>2581</v>
      </c>
      <c r="AO11" s="215">
        <f t="shared" si="1"/>
        <v>2.4794760213143877E-2</v>
      </c>
      <c r="AP11" s="210" t="s">
        <v>2813</v>
      </c>
    </row>
    <row r="12" spans="1:42" ht="216.75" hidden="1">
      <c r="A12" s="161" t="s">
        <v>921</v>
      </c>
      <c r="B12" s="161" t="s">
        <v>1514</v>
      </c>
      <c r="C12" s="161" t="s">
        <v>923</v>
      </c>
      <c r="D12" s="161" t="s">
        <v>1515</v>
      </c>
      <c r="E12" s="161" t="s">
        <v>925</v>
      </c>
      <c r="F12" s="161" t="s">
        <v>1516</v>
      </c>
      <c r="G12" s="161">
        <v>6275811</v>
      </c>
      <c r="H12" s="161" t="s">
        <v>1517</v>
      </c>
      <c r="I12" s="161" t="s">
        <v>1486</v>
      </c>
      <c r="J12" s="161" t="s">
        <v>1518</v>
      </c>
      <c r="K12" s="161" t="s">
        <v>1519</v>
      </c>
      <c r="L12" s="161" t="s">
        <v>50</v>
      </c>
      <c r="M12" s="161" t="s">
        <v>32</v>
      </c>
      <c r="N12" s="161">
        <v>2008</v>
      </c>
      <c r="O12" s="161" t="s">
        <v>1520</v>
      </c>
      <c r="P12" s="161" t="s">
        <v>1521</v>
      </c>
      <c r="Q12" s="161">
        <v>12.540104350166827</v>
      </c>
      <c r="R12" s="161" t="s">
        <v>1522</v>
      </c>
      <c r="S12" s="180" t="s">
        <v>41</v>
      </c>
      <c r="T12" s="161">
        <v>4.2867215690800001E-2</v>
      </c>
      <c r="U12" s="161">
        <v>2</v>
      </c>
      <c r="V12" s="161" t="s">
        <v>1523</v>
      </c>
      <c r="W12" s="161" t="s">
        <v>36</v>
      </c>
      <c r="X12" s="161"/>
      <c r="Y12" s="161" t="s">
        <v>2386</v>
      </c>
      <c r="Z12" s="161"/>
      <c r="AA12" s="161"/>
      <c r="AB12" s="161"/>
      <c r="AC12" s="150" t="s">
        <v>2390</v>
      </c>
      <c r="AD12" s="169">
        <v>3.4680284191829489E-2</v>
      </c>
      <c r="AE12" s="181" t="s">
        <v>2616</v>
      </c>
      <c r="AF12" s="150">
        <v>1.389</v>
      </c>
      <c r="AG12" s="150"/>
      <c r="AH12" s="184" t="s">
        <v>2761</v>
      </c>
      <c r="AI12" s="150">
        <v>2</v>
      </c>
      <c r="AJ12" s="182">
        <v>40865</v>
      </c>
      <c r="AK12" s="150"/>
      <c r="AL12" s="150" t="s">
        <v>2580</v>
      </c>
      <c r="AM12" s="150"/>
      <c r="AN12" s="150" t="s">
        <v>2581</v>
      </c>
      <c r="AO12" s="215">
        <f t="shared" si="1"/>
        <v>4.8170914742451158E-2</v>
      </c>
      <c r="AP12" s="210" t="s">
        <v>2813</v>
      </c>
    </row>
    <row r="13" spans="1:42" ht="216.75" hidden="1">
      <c r="A13" s="161" t="s">
        <v>921</v>
      </c>
      <c r="B13" s="161" t="s">
        <v>1514</v>
      </c>
      <c r="C13" s="161" t="s">
        <v>923</v>
      </c>
      <c r="D13" s="161" t="s">
        <v>1515</v>
      </c>
      <c r="E13" s="161" t="s">
        <v>925</v>
      </c>
      <c r="F13" s="161" t="s">
        <v>1516</v>
      </c>
      <c r="G13" s="161">
        <v>6275811</v>
      </c>
      <c r="H13" s="161" t="s">
        <v>1517</v>
      </c>
      <c r="I13" s="161" t="s">
        <v>1486</v>
      </c>
      <c r="J13" s="161" t="s">
        <v>1518</v>
      </c>
      <c r="K13" s="161" t="s">
        <v>1519</v>
      </c>
      <c r="L13" s="161" t="s">
        <v>50</v>
      </c>
      <c r="M13" s="161" t="s">
        <v>32</v>
      </c>
      <c r="N13" s="161">
        <v>2008</v>
      </c>
      <c r="O13" s="161" t="s">
        <v>1520</v>
      </c>
      <c r="P13" s="161" t="s">
        <v>1521</v>
      </c>
      <c r="Q13" s="161">
        <v>12.540104350166827</v>
      </c>
      <c r="R13" s="161" t="s">
        <v>1522</v>
      </c>
      <c r="S13" s="180" t="s">
        <v>41</v>
      </c>
      <c r="T13" s="161">
        <v>4.2867215690800001E-2</v>
      </c>
      <c r="U13" s="161">
        <v>2</v>
      </c>
      <c r="V13" s="161" t="s">
        <v>1523</v>
      </c>
      <c r="W13" s="161" t="s">
        <v>36</v>
      </c>
      <c r="X13" s="161"/>
      <c r="Y13" s="161" t="s">
        <v>2386</v>
      </c>
      <c r="Z13" s="161"/>
      <c r="AA13" s="161"/>
      <c r="AB13" s="161"/>
      <c r="AC13" s="150" t="s">
        <v>2390</v>
      </c>
      <c r="AD13" s="169">
        <v>1.3898756660746005E-2</v>
      </c>
      <c r="AE13" s="181" t="s">
        <v>2617</v>
      </c>
      <c r="AF13" s="150">
        <v>1.389</v>
      </c>
      <c r="AG13" s="150"/>
      <c r="AH13" s="184" t="s">
        <v>2761</v>
      </c>
      <c r="AI13" s="150">
        <v>2</v>
      </c>
      <c r="AJ13" s="182">
        <v>40865</v>
      </c>
      <c r="AK13" s="150"/>
      <c r="AL13" s="150" t="s">
        <v>2580</v>
      </c>
      <c r="AM13" s="150"/>
      <c r="AN13" s="150" t="s">
        <v>2581</v>
      </c>
      <c r="AO13" s="215">
        <f t="shared" si="1"/>
        <v>1.9305373001776201E-2</v>
      </c>
      <c r="AP13" s="210" t="s">
        <v>2813</v>
      </c>
    </row>
    <row r="14" spans="1:42" ht="216.75" hidden="1">
      <c r="A14" s="161" t="s">
        <v>921</v>
      </c>
      <c r="B14" s="161" t="s">
        <v>1514</v>
      </c>
      <c r="C14" s="161" t="s">
        <v>923</v>
      </c>
      <c r="D14" s="161" t="s">
        <v>1515</v>
      </c>
      <c r="E14" s="161" t="s">
        <v>925</v>
      </c>
      <c r="F14" s="161" t="s">
        <v>1516</v>
      </c>
      <c r="G14" s="161">
        <v>6275811</v>
      </c>
      <c r="H14" s="161" t="s">
        <v>1517</v>
      </c>
      <c r="I14" s="161" t="s">
        <v>1486</v>
      </c>
      <c r="J14" s="161" t="s">
        <v>1518</v>
      </c>
      <c r="K14" s="161" t="s">
        <v>1519</v>
      </c>
      <c r="L14" s="161" t="s">
        <v>50</v>
      </c>
      <c r="M14" s="161" t="s">
        <v>32</v>
      </c>
      <c r="N14" s="161">
        <v>2008</v>
      </c>
      <c r="O14" s="161" t="s">
        <v>1520</v>
      </c>
      <c r="P14" s="161" t="s">
        <v>1521</v>
      </c>
      <c r="Q14" s="161">
        <v>12.540104350166827</v>
      </c>
      <c r="R14" s="161" t="s">
        <v>1522</v>
      </c>
      <c r="S14" s="180" t="s">
        <v>41</v>
      </c>
      <c r="T14" s="161">
        <v>4.2867215690800001E-2</v>
      </c>
      <c r="U14" s="161">
        <v>2</v>
      </c>
      <c r="V14" s="161" t="s">
        <v>1523</v>
      </c>
      <c r="W14" s="161" t="s">
        <v>36</v>
      </c>
      <c r="X14" s="161"/>
      <c r="Y14" s="161" t="s">
        <v>2386</v>
      </c>
      <c r="Z14" s="161"/>
      <c r="AA14" s="161"/>
      <c r="AB14" s="161"/>
      <c r="AC14" s="150" t="s">
        <v>2390</v>
      </c>
      <c r="AD14" s="169">
        <v>2.5799289520426292E-2</v>
      </c>
      <c r="AE14" s="181" t="s">
        <v>2618</v>
      </c>
      <c r="AF14" s="150">
        <v>1.389</v>
      </c>
      <c r="AG14" s="150"/>
      <c r="AH14" s="184" t="s">
        <v>2761</v>
      </c>
      <c r="AI14" s="150">
        <v>2</v>
      </c>
      <c r="AJ14" s="182">
        <v>40865</v>
      </c>
      <c r="AK14" s="150"/>
      <c r="AL14" s="150" t="s">
        <v>2580</v>
      </c>
      <c r="AM14" s="150"/>
      <c r="AN14" s="150" t="s">
        <v>2581</v>
      </c>
      <c r="AO14" s="215">
        <f t="shared" si="1"/>
        <v>3.583521314387212E-2</v>
      </c>
      <c r="AP14" s="210" t="s">
        <v>2813</v>
      </c>
    </row>
    <row r="15" spans="1:42" ht="216.75" hidden="1">
      <c r="A15" s="161" t="s">
        <v>921</v>
      </c>
      <c r="B15" s="161" t="s">
        <v>1514</v>
      </c>
      <c r="C15" s="161" t="s">
        <v>923</v>
      </c>
      <c r="D15" s="161" t="s">
        <v>1515</v>
      </c>
      <c r="E15" s="161" t="s">
        <v>925</v>
      </c>
      <c r="F15" s="161" t="s">
        <v>1516</v>
      </c>
      <c r="G15" s="161">
        <v>6275811</v>
      </c>
      <c r="H15" s="161" t="s">
        <v>1517</v>
      </c>
      <c r="I15" s="161" t="s">
        <v>1486</v>
      </c>
      <c r="J15" s="161" t="s">
        <v>1518</v>
      </c>
      <c r="K15" s="161" t="s">
        <v>1519</v>
      </c>
      <c r="L15" s="161" t="s">
        <v>50</v>
      </c>
      <c r="M15" s="161" t="s">
        <v>32</v>
      </c>
      <c r="N15" s="161">
        <v>2008</v>
      </c>
      <c r="O15" s="161" t="s">
        <v>1520</v>
      </c>
      <c r="P15" s="161" t="s">
        <v>1521</v>
      </c>
      <c r="Q15" s="161">
        <v>12.540104350166827</v>
      </c>
      <c r="R15" s="161" t="s">
        <v>1522</v>
      </c>
      <c r="S15" s="180" t="s">
        <v>41</v>
      </c>
      <c r="T15" s="161">
        <v>4.2867215690800001E-2</v>
      </c>
      <c r="U15" s="161">
        <v>2</v>
      </c>
      <c r="V15" s="161" t="s">
        <v>1523</v>
      </c>
      <c r="W15" s="161" t="s">
        <v>36</v>
      </c>
      <c r="X15" s="161"/>
      <c r="Y15" s="161" t="s">
        <v>2386</v>
      </c>
      <c r="Z15" s="161"/>
      <c r="AA15" s="161"/>
      <c r="AB15" s="161"/>
      <c r="AC15" s="150" t="s">
        <v>2390</v>
      </c>
      <c r="AD15" s="169">
        <v>1.5586145648312613E-2</v>
      </c>
      <c r="AE15" s="181" t="s">
        <v>2619</v>
      </c>
      <c r="AF15" s="150">
        <v>1.389</v>
      </c>
      <c r="AG15" s="150"/>
      <c r="AH15" s="184" t="s">
        <v>2761</v>
      </c>
      <c r="AI15" s="150">
        <v>2</v>
      </c>
      <c r="AJ15" s="182">
        <v>40865</v>
      </c>
      <c r="AK15" s="150"/>
      <c r="AL15" s="150" t="s">
        <v>2580</v>
      </c>
      <c r="AM15" s="150"/>
      <c r="AN15" s="150" t="s">
        <v>2581</v>
      </c>
      <c r="AO15" s="215">
        <f t="shared" si="1"/>
        <v>2.164915630550622E-2</v>
      </c>
      <c r="AP15" s="210" t="s">
        <v>2813</v>
      </c>
    </row>
    <row r="16" spans="1:42" ht="216.75" hidden="1">
      <c r="A16" s="161" t="s">
        <v>921</v>
      </c>
      <c r="B16" s="161" t="s">
        <v>1514</v>
      </c>
      <c r="C16" s="161" t="s">
        <v>923</v>
      </c>
      <c r="D16" s="161" t="s">
        <v>1515</v>
      </c>
      <c r="E16" s="161" t="s">
        <v>925</v>
      </c>
      <c r="F16" s="161" t="s">
        <v>1516</v>
      </c>
      <c r="G16" s="161">
        <v>6275811</v>
      </c>
      <c r="H16" s="161" t="s">
        <v>1517</v>
      </c>
      <c r="I16" s="161" t="s">
        <v>1486</v>
      </c>
      <c r="J16" s="161" t="s">
        <v>1518</v>
      </c>
      <c r="K16" s="161" t="s">
        <v>1519</v>
      </c>
      <c r="L16" s="161" t="s">
        <v>50</v>
      </c>
      <c r="M16" s="161" t="s">
        <v>32</v>
      </c>
      <c r="N16" s="161">
        <v>2008</v>
      </c>
      <c r="O16" s="161" t="s">
        <v>1520</v>
      </c>
      <c r="P16" s="161" t="s">
        <v>1521</v>
      </c>
      <c r="Q16" s="161">
        <v>12.540104350166827</v>
      </c>
      <c r="R16" s="161" t="s">
        <v>1522</v>
      </c>
      <c r="S16" s="180" t="s">
        <v>41</v>
      </c>
      <c r="T16" s="161">
        <v>4.2867215690800001E-2</v>
      </c>
      <c r="U16" s="161">
        <v>2</v>
      </c>
      <c r="V16" s="161" t="s">
        <v>1523</v>
      </c>
      <c r="W16" s="161" t="s">
        <v>36</v>
      </c>
      <c r="X16" s="161"/>
      <c r="Y16" s="161" t="s">
        <v>2386</v>
      </c>
      <c r="Z16" s="161"/>
      <c r="AA16" s="161"/>
      <c r="AB16" s="161"/>
      <c r="AC16" s="150" t="s">
        <v>2390</v>
      </c>
      <c r="AD16" s="169">
        <v>3.0639431616341035E-2</v>
      </c>
      <c r="AE16" s="181" t="s">
        <v>2620</v>
      </c>
      <c r="AF16" s="150">
        <v>1.389</v>
      </c>
      <c r="AG16" s="150"/>
      <c r="AH16" s="184" t="s">
        <v>2761</v>
      </c>
      <c r="AI16" s="150">
        <v>2</v>
      </c>
      <c r="AJ16" s="182">
        <v>40865</v>
      </c>
      <c r="AK16" s="150"/>
      <c r="AL16" s="150" t="s">
        <v>2580</v>
      </c>
      <c r="AM16" s="150"/>
      <c r="AN16" s="150" t="s">
        <v>2581</v>
      </c>
      <c r="AO16" s="215">
        <f t="shared" si="1"/>
        <v>4.25581705150977E-2</v>
      </c>
      <c r="AP16" s="210" t="s">
        <v>2813</v>
      </c>
    </row>
    <row r="17" spans="1:42" ht="216.75" hidden="1">
      <c r="A17" s="161" t="s">
        <v>921</v>
      </c>
      <c r="B17" s="161" t="s">
        <v>1514</v>
      </c>
      <c r="C17" s="161" t="s">
        <v>923</v>
      </c>
      <c r="D17" s="161" t="s">
        <v>1515</v>
      </c>
      <c r="E17" s="161" t="s">
        <v>925</v>
      </c>
      <c r="F17" s="161" t="s">
        <v>1516</v>
      </c>
      <c r="G17" s="161">
        <v>6275811</v>
      </c>
      <c r="H17" s="161" t="s">
        <v>1517</v>
      </c>
      <c r="I17" s="161" t="s">
        <v>1486</v>
      </c>
      <c r="J17" s="161" t="s">
        <v>1518</v>
      </c>
      <c r="K17" s="161" t="s">
        <v>1519</v>
      </c>
      <c r="L17" s="161" t="s">
        <v>50</v>
      </c>
      <c r="M17" s="161" t="s">
        <v>32</v>
      </c>
      <c r="N17" s="161">
        <v>2008</v>
      </c>
      <c r="O17" s="161" t="s">
        <v>1520</v>
      </c>
      <c r="P17" s="161" t="s">
        <v>1521</v>
      </c>
      <c r="Q17" s="161">
        <v>12.540104350166827</v>
      </c>
      <c r="R17" s="161" t="s">
        <v>1522</v>
      </c>
      <c r="S17" s="180" t="s">
        <v>41</v>
      </c>
      <c r="T17" s="161">
        <v>4.2867215690800001E-2</v>
      </c>
      <c r="U17" s="161">
        <v>2</v>
      </c>
      <c r="V17" s="161" t="s">
        <v>1523</v>
      </c>
      <c r="W17" s="161" t="s">
        <v>36</v>
      </c>
      <c r="X17" s="161"/>
      <c r="Y17" s="161" t="s">
        <v>2386</v>
      </c>
      <c r="Z17" s="161"/>
      <c r="AA17" s="161"/>
      <c r="AB17" s="161"/>
      <c r="AC17" s="150" t="s">
        <v>2390</v>
      </c>
      <c r="AD17" s="169">
        <v>1.5541740674955598E-2</v>
      </c>
      <c r="AE17" s="181" t="s">
        <v>2621</v>
      </c>
      <c r="AF17" s="150">
        <v>1.389</v>
      </c>
      <c r="AG17" s="150"/>
      <c r="AH17" s="184" t="s">
        <v>2761</v>
      </c>
      <c r="AI17" s="150">
        <v>2</v>
      </c>
      <c r="AJ17" s="182">
        <v>40865</v>
      </c>
      <c r="AK17" s="150"/>
      <c r="AL17" s="150" t="s">
        <v>2580</v>
      </c>
      <c r="AM17" s="150"/>
      <c r="AN17" s="150" t="s">
        <v>2581</v>
      </c>
      <c r="AO17" s="215">
        <f t="shared" si="1"/>
        <v>2.1587477797513327E-2</v>
      </c>
      <c r="AP17" s="210" t="s">
        <v>2813</v>
      </c>
    </row>
    <row r="18" spans="1:42" ht="216.75" hidden="1">
      <c r="A18" s="161" t="s">
        <v>921</v>
      </c>
      <c r="B18" s="161" t="s">
        <v>1514</v>
      </c>
      <c r="C18" s="161" t="s">
        <v>923</v>
      </c>
      <c r="D18" s="161" t="s">
        <v>1515</v>
      </c>
      <c r="E18" s="161" t="s">
        <v>925</v>
      </c>
      <c r="F18" s="161" t="s">
        <v>1516</v>
      </c>
      <c r="G18" s="161">
        <v>6275811</v>
      </c>
      <c r="H18" s="161" t="s">
        <v>1517</v>
      </c>
      <c r="I18" s="161" t="s">
        <v>1486</v>
      </c>
      <c r="J18" s="161" t="s">
        <v>1518</v>
      </c>
      <c r="K18" s="161" t="s">
        <v>1519</v>
      </c>
      <c r="L18" s="161" t="s">
        <v>50</v>
      </c>
      <c r="M18" s="161" t="s">
        <v>32</v>
      </c>
      <c r="N18" s="161">
        <v>2008</v>
      </c>
      <c r="O18" s="161" t="s">
        <v>1520</v>
      </c>
      <c r="P18" s="161" t="s">
        <v>1521</v>
      </c>
      <c r="Q18" s="161">
        <v>12.540104350166827</v>
      </c>
      <c r="R18" s="161" t="s">
        <v>1522</v>
      </c>
      <c r="S18" s="180" t="s">
        <v>41</v>
      </c>
      <c r="T18" s="161">
        <v>4.2867215690800001E-2</v>
      </c>
      <c r="U18" s="161">
        <v>2</v>
      </c>
      <c r="V18" s="161" t="s">
        <v>1523</v>
      </c>
      <c r="W18" s="161" t="s">
        <v>36</v>
      </c>
      <c r="X18" s="161"/>
      <c r="Y18" s="161" t="s">
        <v>2386</v>
      </c>
      <c r="Z18" s="161"/>
      <c r="AA18" s="161"/>
      <c r="AB18" s="161"/>
      <c r="AC18" s="150" t="s">
        <v>2390</v>
      </c>
      <c r="AD18" s="169">
        <v>0.16070159857904087</v>
      </c>
      <c r="AE18" s="181" t="s">
        <v>2622</v>
      </c>
      <c r="AF18" s="150">
        <v>1.389</v>
      </c>
      <c r="AG18" s="150"/>
      <c r="AH18" s="184" t="s">
        <v>2761</v>
      </c>
      <c r="AI18" s="150">
        <v>2</v>
      </c>
      <c r="AJ18" s="182">
        <v>40865</v>
      </c>
      <c r="AK18" s="150"/>
      <c r="AL18" s="150" t="s">
        <v>2580</v>
      </c>
      <c r="AM18" s="150"/>
      <c r="AN18" s="150" t="s">
        <v>2581</v>
      </c>
      <c r="AO18" s="215">
        <f t="shared" si="1"/>
        <v>0.22321452042628778</v>
      </c>
      <c r="AP18" s="210" t="s">
        <v>2813</v>
      </c>
    </row>
    <row r="19" spans="1:42" ht="216.75" hidden="1">
      <c r="A19" s="161" t="s">
        <v>921</v>
      </c>
      <c r="B19" s="161" t="s">
        <v>1514</v>
      </c>
      <c r="C19" s="161" t="s">
        <v>923</v>
      </c>
      <c r="D19" s="161" t="s">
        <v>1515</v>
      </c>
      <c r="E19" s="161" t="s">
        <v>925</v>
      </c>
      <c r="F19" s="161" t="s">
        <v>1516</v>
      </c>
      <c r="G19" s="161">
        <v>6275811</v>
      </c>
      <c r="H19" s="161" t="s">
        <v>1517</v>
      </c>
      <c r="I19" s="161" t="s">
        <v>1486</v>
      </c>
      <c r="J19" s="161" t="s">
        <v>1518</v>
      </c>
      <c r="K19" s="161" t="s">
        <v>1519</v>
      </c>
      <c r="L19" s="161" t="s">
        <v>50</v>
      </c>
      <c r="M19" s="161" t="s">
        <v>32</v>
      </c>
      <c r="N19" s="161">
        <v>2008</v>
      </c>
      <c r="O19" s="161" t="s">
        <v>1520</v>
      </c>
      <c r="P19" s="161" t="s">
        <v>1521</v>
      </c>
      <c r="Q19" s="161">
        <v>12.540104350166827</v>
      </c>
      <c r="R19" s="161" t="s">
        <v>1522</v>
      </c>
      <c r="S19" s="180" t="s">
        <v>41</v>
      </c>
      <c r="T19" s="161">
        <v>4.2867215690800001E-2</v>
      </c>
      <c r="U19" s="161">
        <v>2</v>
      </c>
      <c r="V19" s="161" t="s">
        <v>1523</v>
      </c>
      <c r="W19" s="161" t="s">
        <v>36</v>
      </c>
      <c r="X19" s="161"/>
      <c r="Y19" s="161" t="s">
        <v>2386</v>
      </c>
      <c r="Z19" s="161"/>
      <c r="AA19" s="161"/>
      <c r="AB19" s="161"/>
      <c r="AC19" s="150" t="s">
        <v>2390</v>
      </c>
      <c r="AD19" s="169">
        <v>9.1740674955595042E-2</v>
      </c>
      <c r="AE19" s="181" t="s">
        <v>2623</v>
      </c>
      <c r="AF19" s="150">
        <v>1.389</v>
      </c>
      <c r="AG19" s="150"/>
      <c r="AH19" s="184" t="s">
        <v>2761</v>
      </c>
      <c r="AI19" s="150">
        <v>2</v>
      </c>
      <c r="AJ19" s="182">
        <v>40865</v>
      </c>
      <c r="AK19" s="150"/>
      <c r="AL19" s="150" t="s">
        <v>2580</v>
      </c>
      <c r="AM19" s="150"/>
      <c r="AN19" s="150" t="s">
        <v>2581</v>
      </c>
      <c r="AO19" s="215">
        <f t="shared" si="1"/>
        <v>0.12742779751332151</v>
      </c>
      <c r="AP19" s="210" t="s">
        <v>2813</v>
      </c>
    </row>
    <row r="20" spans="1:42" ht="216.75" hidden="1">
      <c r="A20" s="161" t="s">
        <v>921</v>
      </c>
      <c r="B20" s="161" t="s">
        <v>1514</v>
      </c>
      <c r="C20" s="161" t="s">
        <v>923</v>
      </c>
      <c r="D20" s="161" t="s">
        <v>1515</v>
      </c>
      <c r="E20" s="161" t="s">
        <v>925</v>
      </c>
      <c r="F20" s="161" t="s">
        <v>1516</v>
      </c>
      <c r="G20" s="161">
        <v>6275811</v>
      </c>
      <c r="H20" s="161" t="s">
        <v>1517</v>
      </c>
      <c r="I20" s="161" t="s">
        <v>1486</v>
      </c>
      <c r="J20" s="161" t="s">
        <v>1518</v>
      </c>
      <c r="K20" s="161" t="s">
        <v>1519</v>
      </c>
      <c r="L20" s="161" t="s">
        <v>50</v>
      </c>
      <c r="M20" s="161" t="s">
        <v>32</v>
      </c>
      <c r="N20" s="161">
        <v>2008</v>
      </c>
      <c r="O20" s="161" t="s">
        <v>1520</v>
      </c>
      <c r="P20" s="161" t="s">
        <v>1521</v>
      </c>
      <c r="Q20" s="161">
        <v>12.540104350166827</v>
      </c>
      <c r="R20" s="161" t="s">
        <v>1522</v>
      </c>
      <c r="S20" s="180" t="s">
        <v>41</v>
      </c>
      <c r="T20" s="161">
        <v>4.2867215690800001E-2</v>
      </c>
      <c r="U20" s="161">
        <v>2</v>
      </c>
      <c r="V20" s="161" t="s">
        <v>1523</v>
      </c>
      <c r="W20" s="161" t="s">
        <v>36</v>
      </c>
      <c r="X20" s="161"/>
      <c r="Y20" s="161" t="s">
        <v>2386</v>
      </c>
      <c r="Z20" s="161"/>
      <c r="AA20" s="161"/>
      <c r="AB20" s="161"/>
      <c r="AC20" s="150" t="s">
        <v>2390</v>
      </c>
      <c r="AD20" s="169">
        <v>0.15572824156305509</v>
      </c>
      <c r="AE20" s="181" t="s">
        <v>2624</v>
      </c>
      <c r="AF20" s="150">
        <v>1.389</v>
      </c>
      <c r="AG20" s="150"/>
      <c r="AH20" s="184" t="s">
        <v>2761</v>
      </c>
      <c r="AI20" s="150">
        <v>2</v>
      </c>
      <c r="AJ20" s="182">
        <v>40865</v>
      </c>
      <c r="AK20" s="150"/>
      <c r="AL20" s="150" t="s">
        <v>2580</v>
      </c>
      <c r="AM20" s="150"/>
      <c r="AN20" s="150" t="s">
        <v>2581</v>
      </c>
      <c r="AO20" s="215">
        <f t="shared" si="1"/>
        <v>0.21630652753108354</v>
      </c>
      <c r="AP20" s="210" t="s">
        <v>2813</v>
      </c>
    </row>
    <row r="21" spans="1:42" ht="216.75" hidden="1">
      <c r="A21" s="161" t="s">
        <v>921</v>
      </c>
      <c r="B21" s="161" t="s">
        <v>1514</v>
      </c>
      <c r="C21" s="161" t="s">
        <v>923</v>
      </c>
      <c r="D21" s="161" t="s">
        <v>1515</v>
      </c>
      <c r="E21" s="161" t="s">
        <v>925</v>
      </c>
      <c r="F21" s="161" t="s">
        <v>1516</v>
      </c>
      <c r="G21" s="161">
        <v>6275811</v>
      </c>
      <c r="H21" s="161" t="s">
        <v>1517</v>
      </c>
      <c r="I21" s="161" t="s">
        <v>1486</v>
      </c>
      <c r="J21" s="161" t="s">
        <v>1518</v>
      </c>
      <c r="K21" s="161" t="s">
        <v>1519</v>
      </c>
      <c r="L21" s="161" t="s">
        <v>50</v>
      </c>
      <c r="M21" s="161" t="s">
        <v>32</v>
      </c>
      <c r="N21" s="161">
        <v>2008</v>
      </c>
      <c r="O21" s="161" t="s">
        <v>1520</v>
      </c>
      <c r="P21" s="161" t="s">
        <v>1521</v>
      </c>
      <c r="Q21" s="161">
        <v>12.540104350166827</v>
      </c>
      <c r="R21" s="161" t="s">
        <v>1522</v>
      </c>
      <c r="S21" s="180" t="s">
        <v>41</v>
      </c>
      <c r="T21" s="161">
        <v>4.2867215690800001E-2</v>
      </c>
      <c r="U21" s="161">
        <v>2</v>
      </c>
      <c r="V21" s="161" t="s">
        <v>1523</v>
      </c>
      <c r="W21" s="161" t="s">
        <v>36</v>
      </c>
      <c r="X21" s="161"/>
      <c r="Y21" s="161" t="s">
        <v>2386</v>
      </c>
      <c r="Z21" s="161"/>
      <c r="AA21" s="161"/>
      <c r="AB21" s="161"/>
      <c r="AC21" s="150" t="s">
        <v>2390</v>
      </c>
      <c r="AD21" s="169">
        <v>0.24356127886323273</v>
      </c>
      <c r="AE21" s="181" t="s">
        <v>2625</v>
      </c>
      <c r="AF21" s="150">
        <v>1.389</v>
      </c>
      <c r="AG21" s="150"/>
      <c r="AH21" s="184" t="s">
        <v>2761</v>
      </c>
      <c r="AI21" s="150">
        <v>2</v>
      </c>
      <c r="AJ21" s="182">
        <v>40865</v>
      </c>
      <c r="AK21" s="150"/>
      <c r="AL21" s="150" t="s">
        <v>2580</v>
      </c>
      <c r="AM21" s="150"/>
      <c r="AN21" s="150" t="s">
        <v>2581</v>
      </c>
      <c r="AO21" s="215">
        <f t="shared" si="1"/>
        <v>0.33830661634103026</v>
      </c>
      <c r="AP21" s="210" t="s">
        <v>2813</v>
      </c>
    </row>
    <row r="22" spans="1:42" ht="216.75" hidden="1">
      <c r="A22" s="161" t="s">
        <v>921</v>
      </c>
      <c r="B22" s="161" t="s">
        <v>1514</v>
      </c>
      <c r="C22" s="161" t="s">
        <v>923</v>
      </c>
      <c r="D22" s="161" t="s">
        <v>1515</v>
      </c>
      <c r="E22" s="161" t="s">
        <v>925</v>
      </c>
      <c r="F22" s="161" t="s">
        <v>1516</v>
      </c>
      <c r="G22" s="161">
        <v>6275811</v>
      </c>
      <c r="H22" s="161" t="s">
        <v>1517</v>
      </c>
      <c r="I22" s="161" t="s">
        <v>1486</v>
      </c>
      <c r="J22" s="161" t="s">
        <v>1518</v>
      </c>
      <c r="K22" s="161" t="s">
        <v>1519</v>
      </c>
      <c r="L22" s="161" t="s">
        <v>50</v>
      </c>
      <c r="M22" s="161" t="s">
        <v>32</v>
      </c>
      <c r="N22" s="161">
        <v>2008</v>
      </c>
      <c r="O22" s="161" t="s">
        <v>1520</v>
      </c>
      <c r="P22" s="161" t="s">
        <v>1521</v>
      </c>
      <c r="Q22" s="161">
        <v>12.540104350166827</v>
      </c>
      <c r="R22" s="161" t="s">
        <v>1522</v>
      </c>
      <c r="S22" s="180" t="s">
        <v>41</v>
      </c>
      <c r="T22" s="161">
        <v>4.2867215690800001E-2</v>
      </c>
      <c r="U22" s="161">
        <v>2</v>
      </c>
      <c r="V22" s="161" t="s">
        <v>1523</v>
      </c>
      <c r="W22" s="161" t="s">
        <v>36</v>
      </c>
      <c r="X22" s="161"/>
      <c r="Y22" s="161" t="s">
        <v>2386</v>
      </c>
      <c r="Z22" s="161"/>
      <c r="AA22" s="161"/>
      <c r="AB22" s="161"/>
      <c r="AC22" s="150" t="s">
        <v>2390</v>
      </c>
      <c r="AD22" s="169">
        <v>1.5985790408525758E-2</v>
      </c>
      <c r="AE22" s="181" t="s">
        <v>2626</v>
      </c>
      <c r="AF22" s="150">
        <v>1.389</v>
      </c>
      <c r="AG22" s="150"/>
      <c r="AH22" s="184" t="s">
        <v>2761</v>
      </c>
      <c r="AI22" s="150">
        <v>2</v>
      </c>
      <c r="AJ22" s="182">
        <v>40865</v>
      </c>
      <c r="AK22" s="150"/>
      <c r="AL22" s="150" t="s">
        <v>2580</v>
      </c>
      <c r="AM22" s="150"/>
      <c r="AN22" s="150" t="s">
        <v>2581</v>
      </c>
      <c r="AO22" s="215">
        <f t="shared" si="1"/>
        <v>2.2204262877442277E-2</v>
      </c>
      <c r="AP22" s="210" t="s">
        <v>2813</v>
      </c>
    </row>
    <row r="23" spans="1:42" ht="216.75" hidden="1">
      <c r="A23" s="161" t="s">
        <v>921</v>
      </c>
      <c r="B23" s="161" t="s">
        <v>1514</v>
      </c>
      <c r="C23" s="161" t="s">
        <v>923</v>
      </c>
      <c r="D23" s="161" t="s">
        <v>1515</v>
      </c>
      <c r="E23" s="161" t="s">
        <v>925</v>
      </c>
      <c r="F23" s="161" t="s">
        <v>1516</v>
      </c>
      <c r="G23" s="161">
        <v>6275811</v>
      </c>
      <c r="H23" s="161" t="s">
        <v>1517</v>
      </c>
      <c r="I23" s="161" t="s">
        <v>1486</v>
      </c>
      <c r="J23" s="161" t="s">
        <v>1518</v>
      </c>
      <c r="K23" s="161" t="s">
        <v>1519</v>
      </c>
      <c r="L23" s="161" t="s">
        <v>50</v>
      </c>
      <c r="M23" s="161" t="s">
        <v>32</v>
      </c>
      <c r="N23" s="161">
        <v>2008</v>
      </c>
      <c r="O23" s="161" t="s">
        <v>1520</v>
      </c>
      <c r="P23" s="161" t="s">
        <v>1521</v>
      </c>
      <c r="Q23" s="161">
        <v>12.540104350166827</v>
      </c>
      <c r="R23" s="161" t="s">
        <v>1522</v>
      </c>
      <c r="S23" s="180" t="s">
        <v>41</v>
      </c>
      <c r="T23" s="161">
        <v>4.2867215690800001E-2</v>
      </c>
      <c r="U23" s="161">
        <v>2</v>
      </c>
      <c r="V23" s="161" t="s">
        <v>1523</v>
      </c>
      <c r="W23" s="161" t="s">
        <v>36</v>
      </c>
      <c r="X23" s="161"/>
      <c r="Y23" s="161" t="s">
        <v>2386</v>
      </c>
      <c r="Z23" s="161"/>
      <c r="AA23" s="161"/>
      <c r="AB23" s="161"/>
      <c r="AC23" s="150" t="s">
        <v>2390</v>
      </c>
      <c r="AD23" s="169">
        <v>1.3099467140319719E-2</v>
      </c>
      <c r="AE23" s="181" t="s">
        <v>2627</v>
      </c>
      <c r="AF23" s="150">
        <v>1.389</v>
      </c>
      <c r="AG23" s="150"/>
      <c r="AH23" s="184" t="s">
        <v>2761</v>
      </c>
      <c r="AI23" s="150">
        <v>2</v>
      </c>
      <c r="AJ23" s="182">
        <v>40865</v>
      </c>
      <c r="AK23" s="150"/>
      <c r="AL23" s="150" t="s">
        <v>2580</v>
      </c>
      <c r="AM23" s="150"/>
      <c r="AN23" s="150" t="s">
        <v>2581</v>
      </c>
      <c r="AO23" s="215">
        <f t="shared" si="1"/>
        <v>1.819515985790409E-2</v>
      </c>
      <c r="AP23" s="210" t="s">
        <v>2813</v>
      </c>
    </row>
    <row r="24" spans="1:42" ht="216.75" hidden="1">
      <c r="A24" s="161" t="s">
        <v>921</v>
      </c>
      <c r="B24" s="161" t="s">
        <v>1514</v>
      </c>
      <c r="C24" s="161" t="s">
        <v>923</v>
      </c>
      <c r="D24" s="161" t="s">
        <v>1515</v>
      </c>
      <c r="E24" s="161" t="s">
        <v>925</v>
      </c>
      <c r="F24" s="161" t="s">
        <v>1516</v>
      </c>
      <c r="G24" s="161">
        <v>6275811</v>
      </c>
      <c r="H24" s="161" t="s">
        <v>1517</v>
      </c>
      <c r="I24" s="161" t="s">
        <v>1486</v>
      </c>
      <c r="J24" s="161" t="s">
        <v>1518</v>
      </c>
      <c r="K24" s="161" t="s">
        <v>1519</v>
      </c>
      <c r="L24" s="161" t="s">
        <v>50</v>
      </c>
      <c r="M24" s="161" t="s">
        <v>32</v>
      </c>
      <c r="N24" s="161">
        <v>2008</v>
      </c>
      <c r="O24" s="161" t="s">
        <v>1520</v>
      </c>
      <c r="P24" s="161" t="s">
        <v>1521</v>
      </c>
      <c r="Q24" s="161">
        <v>12.540104350166827</v>
      </c>
      <c r="R24" s="161" t="s">
        <v>1522</v>
      </c>
      <c r="S24" s="180" t="s">
        <v>41</v>
      </c>
      <c r="T24" s="161">
        <v>4.2867215690800001E-2</v>
      </c>
      <c r="U24" s="161">
        <v>2</v>
      </c>
      <c r="V24" s="161" t="s">
        <v>1523</v>
      </c>
      <c r="W24" s="161" t="s">
        <v>36</v>
      </c>
      <c r="X24" s="161"/>
      <c r="Y24" s="161" t="s">
        <v>2386</v>
      </c>
      <c r="Z24" s="161"/>
      <c r="AA24" s="161"/>
      <c r="AB24" s="161"/>
      <c r="AC24" s="150" t="s">
        <v>2390</v>
      </c>
      <c r="AD24" s="169">
        <v>2.6420959147424518E-2</v>
      </c>
      <c r="AE24" s="181" t="s">
        <v>2628</v>
      </c>
      <c r="AF24" s="150">
        <v>1.389</v>
      </c>
      <c r="AG24" s="150"/>
      <c r="AH24" s="184" t="s">
        <v>2761</v>
      </c>
      <c r="AI24" s="150">
        <v>2</v>
      </c>
      <c r="AJ24" s="182">
        <v>40865</v>
      </c>
      <c r="AK24" s="150"/>
      <c r="AL24" s="150" t="s">
        <v>2580</v>
      </c>
      <c r="AM24" s="150"/>
      <c r="AN24" s="150" t="s">
        <v>2581</v>
      </c>
      <c r="AO24" s="215">
        <f t="shared" si="1"/>
        <v>3.6698712255772654E-2</v>
      </c>
      <c r="AP24" s="210" t="s">
        <v>2813</v>
      </c>
    </row>
    <row r="25" spans="1:42" ht="216.75" hidden="1">
      <c r="A25" s="161" t="s">
        <v>921</v>
      </c>
      <c r="B25" s="161" t="s">
        <v>1514</v>
      </c>
      <c r="C25" s="161" t="s">
        <v>923</v>
      </c>
      <c r="D25" s="161" t="s">
        <v>1515</v>
      </c>
      <c r="E25" s="161" t="s">
        <v>925</v>
      </c>
      <c r="F25" s="161" t="s">
        <v>1516</v>
      </c>
      <c r="G25" s="161">
        <v>6275811</v>
      </c>
      <c r="H25" s="161" t="s">
        <v>1517</v>
      </c>
      <c r="I25" s="161" t="s">
        <v>1486</v>
      </c>
      <c r="J25" s="161" t="s">
        <v>1518</v>
      </c>
      <c r="K25" s="161" t="s">
        <v>1519</v>
      </c>
      <c r="L25" s="161" t="s">
        <v>50</v>
      </c>
      <c r="M25" s="161" t="s">
        <v>32</v>
      </c>
      <c r="N25" s="161">
        <v>2008</v>
      </c>
      <c r="O25" s="161" t="s">
        <v>1520</v>
      </c>
      <c r="P25" s="161" t="s">
        <v>1521</v>
      </c>
      <c r="Q25" s="161">
        <v>12.540104350166827</v>
      </c>
      <c r="R25" s="161" t="s">
        <v>1522</v>
      </c>
      <c r="S25" s="180" t="s">
        <v>41</v>
      </c>
      <c r="T25" s="161">
        <v>4.2867215690800001E-2</v>
      </c>
      <c r="U25" s="161">
        <v>2</v>
      </c>
      <c r="V25" s="161" t="s">
        <v>1523</v>
      </c>
      <c r="W25" s="161" t="s">
        <v>36</v>
      </c>
      <c r="X25" s="161"/>
      <c r="Y25" s="161" t="s">
        <v>2386</v>
      </c>
      <c r="Z25" s="161"/>
      <c r="AA25" s="161"/>
      <c r="AB25" s="161"/>
      <c r="AC25" s="150" t="s">
        <v>2390</v>
      </c>
      <c r="AD25" s="169">
        <v>5.457371225577265E-2</v>
      </c>
      <c r="AE25" s="181" t="s">
        <v>2629</v>
      </c>
      <c r="AF25" s="150">
        <v>1.389</v>
      </c>
      <c r="AG25" s="150"/>
      <c r="AH25" s="184" t="s">
        <v>2761</v>
      </c>
      <c r="AI25" s="150">
        <v>2</v>
      </c>
      <c r="AJ25" s="182">
        <v>40865</v>
      </c>
      <c r="AK25" s="150"/>
      <c r="AL25" s="150" t="s">
        <v>2580</v>
      </c>
      <c r="AM25" s="150"/>
      <c r="AN25" s="150" t="s">
        <v>2581</v>
      </c>
      <c r="AO25" s="215">
        <f t="shared" si="1"/>
        <v>7.5802886323268218E-2</v>
      </c>
      <c r="AP25" s="210" t="s">
        <v>2813</v>
      </c>
    </row>
    <row r="26" spans="1:42" ht="216.75" hidden="1">
      <c r="A26" s="161" t="s">
        <v>921</v>
      </c>
      <c r="B26" s="161" t="s">
        <v>1514</v>
      </c>
      <c r="C26" s="161" t="s">
        <v>923</v>
      </c>
      <c r="D26" s="161" t="s">
        <v>1515</v>
      </c>
      <c r="E26" s="161" t="s">
        <v>925</v>
      </c>
      <c r="F26" s="161" t="s">
        <v>1516</v>
      </c>
      <c r="G26" s="161">
        <v>6275811</v>
      </c>
      <c r="H26" s="161" t="s">
        <v>1517</v>
      </c>
      <c r="I26" s="161" t="s">
        <v>1486</v>
      </c>
      <c r="J26" s="161" t="s">
        <v>1518</v>
      </c>
      <c r="K26" s="161" t="s">
        <v>1519</v>
      </c>
      <c r="L26" s="161" t="s">
        <v>50</v>
      </c>
      <c r="M26" s="161" t="s">
        <v>32</v>
      </c>
      <c r="N26" s="161">
        <v>2008</v>
      </c>
      <c r="O26" s="161" t="s">
        <v>1520</v>
      </c>
      <c r="P26" s="161" t="s">
        <v>1521</v>
      </c>
      <c r="Q26" s="161">
        <v>12.540104350166827</v>
      </c>
      <c r="R26" s="161" t="s">
        <v>1522</v>
      </c>
      <c r="S26" s="180" t="s">
        <v>41</v>
      </c>
      <c r="T26" s="161">
        <v>4.2867215690800001E-2</v>
      </c>
      <c r="U26" s="161">
        <v>2</v>
      </c>
      <c r="V26" s="161" t="s">
        <v>1523</v>
      </c>
      <c r="W26" s="161" t="s">
        <v>36</v>
      </c>
      <c r="X26" s="161"/>
      <c r="Y26" s="161" t="s">
        <v>2386</v>
      </c>
      <c r="Z26" s="161"/>
      <c r="AA26" s="161"/>
      <c r="AB26" s="161"/>
      <c r="AC26" s="150" t="s">
        <v>2390</v>
      </c>
      <c r="AD26" s="169">
        <v>1.3676731793960926E-2</v>
      </c>
      <c r="AE26" s="181" t="s">
        <v>2630</v>
      </c>
      <c r="AF26" s="150">
        <v>1.389</v>
      </c>
      <c r="AG26" s="150"/>
      <c r="AH26" s="184" t="s">
        <v>2761</v>
      </c>
      <c r="AI26" s="150">
        <v>2</v>
      </c>
      <c r="AJ26" s="182">
        <v>40865</v>
      </c>
      <c r="AK26" s="150"/>
      <c r="AL26" s="150" t="s">
        <v>2580</v>
      </c>
      <c r="AM26" s="150"/>
      <c r="AN26" s="150" t="s">
        <v>2581</v>
      </c>
      <c r="AO26" s="215">
        <f t="shared" si="1"/>
        <v>1.8996980461811724E-2</v>
      </c>
      <c r="AP26" s="210" t="s">
        <v>2813</v>
      </c>
    </row>
    <row r="27" spans="1:42" ht="216.75" hidden="1">
      <c r="A27" s="161" t="s">
        <v>921</v>
      </c>
      <c r="B27" s="161" t="s">
        <v>1514</v>
      </c>
      <c r="C27" s="161" t="s">
        <v>923</v>
      </c>
      <c r="D27" s="161" t="s">
        <v>1515</v>
      </c>
      <c r="E27" s="161" t="s">
        <v>925</v>
      </c>
      <c r="F27" s="161" t="s">
        <v>1516</v>
      </c>
      <c r="G27" s="161">
        <v>6275811</v>
      </c>
      <c r="H27" s="161" t="s">
        <v>1517</v>
      </c>
      <c r="I27" s="161" t="s">
        <v>1486</v>
      </c>
      <c r="J27" s="161" t="s">
        <v>1518</v>
      </c>
      <c r="K27" s="161" t="s">
        <v>1519</v>
      </c>
      <c r="L27" s="161" t="s">
        <v>50</v>
      </c>
      <c r="M27" s="161" t="s">
        <v>32</v>
      </c>
      <c r="N27" s="161">
        <v>2008</v>
      </c>
      <c r="O27" s="161" t="s">
        <v>1520</v>
      </c>
      <c r="P27" s="161" t="s">
        <v>1521</v>
      </c>
      <c r="Q27" s="161">
        <v>12.540104350166827</v>
      </c>
      <c r="R27" s="161" t="s">
        <v>1522</v>
      </c>
      <c r="S27" s="180" t="s">
        <v>41</v>
      </c>
      <c r="T27" s="161">
        <v>4.2867215690800001E-2</v>
      </c>
      <c r="U27" s="161">
        <v>2</v>
      </c>
      <c r="V27" s="161" t="s">
        <v>1523</v>
      </c>
      <c r="W27" s="161" t="s">
        <v>36</v>
      </c>
      <c r="X27" s="161"/>
      <c r="Y27" s="161" t="s">
        <v>2386</v>
      </c>
      <c r="Z27" s="161"/>
      <c r="AA27" s="161"/>
      <c r="AB27" s="161"/>
      <c r="AC27" s="150" t="s">
        <v>2390</v>
      </c>
      <c r="AD27" s="169">
        <v>1.2921847246891655E-2</v>
      </c>
      <c r="AE27" s="181" t="s">
        <v>2631</v>
      </c>
      <c r="AF27" s="150">
        <v>1.389</v>
      </c>
      <c r="AG27" s="150"/>
      <c r="AH27" s="184" t="s">
        <v>2761</v>
      </c>
      <c r="AI27" s="150">
        <v>2</v>
      </c>
      <c r="AJ27" s="182">
        <v>40865</v>
      </c>
      <c r="AK27" s="150"/>
      <c r="AL27" s="150" t="s">
        <v>2580</v>
      </c>
      <c r="AM27" s="150"/>
      <c r="AN27" s="150" t="s">
        <v>2581</v>
      </c>
      <c r="AO27" s="215">
        <f t="shared" si="1"/>
        <v>1.794844582593251E-2</v>
      </c>
      <c r="AP27" s="210" t="s">
        <v>2813</v>
      </c>
    </row>
    <row r="28" spans="1:42" ht="216.75" hidden="1">
      <c r="A28" s="161" t="s">
        <v>921</v>
      </c>
      <c r="B28" s="161" t="s">
        <v>1514</v>
      </c>
      <c r="C28" s="161" t="s">
        <v>923</v>
      </c>
      <c r="D28" s="161" t="s">
        <v>1515</v>
      </c>
      <c r="E28" s="161" t="s">
        <v>925</v>
      </c>
      <c r="F28" s="161" t="s">
        <v>1516</v>
      </c>
      <c r="G28" s="161">
        <v>6275811</v>
      </c>
      <c r="H28" s="161" t="s">
        <v>1517</v>
      </c>
      <c r="I28" s="161" t="s">
        <v>1486</v>
      </c>
      <c r="J28" s="161" t="s">
        <v>1518</v>
      </c>
      <c r="K28" s="161" t="s">
        <v>1519</v>
      </c>
      <c r="L28" s="161" t="s">
        <v>50</v>
      </c>
      <c r="M28" s="161" t="s">
        <v>32</v>
      </c>
      <c r="N28" s="161">
        <v>2008</v>
      </c>
      <c r="O28" s="161" t="s">
        <v>1520</v>
      </c>
      <c r="P28" s="161" t="s">
        <v>1521</v>
      </c>
      <c r="Q28" s="161">
        <v>12.540104350166827</v>
      </c>
      <c r="R28" s="161" t="s">
        <v>1522</v>
      </c>
      <c r="S28" s="180" t="s">
        <v>41</v>
      </c>
      <c r="T28" s="161">
        <v>4.2867215690800001E-2</v>
      </c>
      <c r="U28" s="161">
        <v>2</v>
      </c>
      <c r="V28" s="161" t="s">
        <v>1523</v>
      </c>
      <c r="W28" s="161" t="s">
        <v>36</v>
      </c>
      <c r="X28" s="161"/>
      <c r="Y28" s="161" t="s">
        <v>2386</v>
      </c>
      <c r="Z28" s="161"/>
      <c r="AA28" s="161"/>
      <c r="AB28" s="161"/>
      <c r="AC28" s="150" t="s">
        <v>2390</v>
      </c>
      <c r="AD28" s="169">
        <v>2.806394316163411E-2</v>
      </c>
      <c r="AE28" s="181" t="s">
        <v>2632</v>
      </c>
      <c r="AF28" s="150">
        <v>1.389</v>
      </c>
      <c r="AG28" s="150"/>
      <c r="AH28" s="184" t="s">
        <v>2761</v>
      </c>
      <c r="AI28" s="150">
        <v>2</v>
      </c>
      <c r="AJ28" s="182">
        <v>40865</v>
      </c>
      <c r="AK28" s="150"/>
      <c r="AL28" s="150" t="s">
        <v>2580</v>
      </c>
      <c r="AM28" s="150"/>
      <c r="AN28" s="150" t="s">
        <v>2581</v>
      </c>
      <c r="AO28" s="215">
        <f t="shared" si="1"/>
        <v>3.8980817051509777E-2</v>
      </c>
      <c r="AP28" s="210" t="s">
        <v>2813</v>
      </c>
    </row>
    <row r="29" spans="1:42" ht="216.75" hidden="1">
      <c r="A29" s="161" t="s">
        <v>921</v>
      </c>
      <c r="B29" s="161" t="s">
        <v>1514</v>
      </c>
      <c r="C29" s="161" t="s">
        <v>923</v>
      </c>
      <c r="D29" s="161" t="s">
        <v>1515</v>
      </c>
      <c r="E29" s="161" t="s">
        <v>925</v>
      </c>
      <c r="F29" s="161" t="s">
        <v>1516</v>
      </c>
      <c r="G29" s="161">
        <v>6275811</v>
      </c>
      <c r="H29" s="161" t="s">
        <v>1517</v>
      </c>
      <c r="I29" s="161" t="s">
        <v>1486</v>
      </c>
      <c r="J29" s="161" t="s">
        <v>1518</v>
      </c>
      <c r="K29" s="161" t="s">
        <v>1519</v>
      </c>
      <c r="L29" s="161" t="s">
        <v>50</v>
      </c>
      <c r="M29" s="161" t="s">
        <v>32</v>
      </c>
      <c r="N29" s="161">
        <v>2008</v>
      </c>
      <c r="O29" s="161" t="s">
        <v>1520</v>
      </c>
      <c r="P29" s="161" t="s">
        <v>1521</v>
      </c>
      <c r="Q29" s="161">
        <v>12.540104350166827</v>
      </c>
      <c r="R29" s="161" t="s">
        <v>1522</v>
      </c>
      <c r="S29" s="180" t="s">
        <v>41</v>
      </c>
      <c r="T29" s="161">
        <v>4.2867215690800001E-2</v>
      </c>
      <c r="U29" s="161">
        <v>2</v>
      </c>
      <c r="V29" s="161" t="s">
        <v>1523</v>
      </c>
      <c r="W29" s="161" t="s">
        <v>36</v>
      </c>
      <c r="X29" s="161"/>
      <c r="Y29" s="161" t="s">
        <v>2386</v>
      </c>
      <c r="Z29" s="161"/>
      <c r="AA29" s="161"/>
      <c r="AB29" s="161"/>
      <c r="AC29" s="150" t="s">
        <v>2390</v>
      </c>
      <c r="AD29" s="169">
        <v>1.5808170515097694E-2</v>
      </c>
      <c r="AE29" s="181" t="s">
        <v>2633</v>
      </c>
      <c r="AF29" s="150">
        <v>1.389</v>
      </c>
      <c r="AG29" s="150"/>
      <c r="AH29" s="184" t="s">
        <v>2761</v>
      </c>
      <c r="AI29" s="150">
        <v>2</v>
      </c>
      <c r="AJ29" s="182">
        <v>40865</v>
      </c>
      <c r="AK29" s="150"/>
      <c r="AL29" s="150" t="s">
        <v>2580</v>
      </c>
      <c r="AM29" s="150"/>
      <c r="AN29" s="150" t="s">
        <v>2581</v>
      </c>
      <c r="AO29" s="215">
        <f t="shared" si="1"/>
        <v>2.1957548845470697E-2</v>
      </c>
      <c r="AP29" s="210" t="s">
        <v>2813</v>
      </c>
    </row>
    <row r="30" spans="1:42" ht="318.75" hidden="1">
      <c r="A30" s="161" t="s">
        <v>921</v>
      </c>
      <c r="B30" s="161" t="s">
        <v>1524</v>
      </c>
      <c r="C30" s="161" t="s">
        <v>923</v>
      </c>
      <c r="D30" s="161" t="s">
        <v>290</v>
      </c>
      <c r="E30" s="161" t="s">
        <v>925</v>
      </c>
      <c r="F30" s="161" t="s">
        <v>1525</v>
      </c>
      <c r="G30" s="161">
        <v>8498611</v>
      </c>
      <c r="H30" s="161" t="s">
        <v>1526</v>
      </c>
      <c r="I30" s="161" t="s">
        <v>1486</v>
      </c>
      <c r="J30" s="161" t="s">
        <v>1518</v>
      </c>
      <c r="K30" s="161" t="s">
        <v>1527</v>
      </c>
      <c r="L30" s="161" t="s">
        <v>41</v>
      </c>
      <c r="M30" s="161" t="s">
        <v>32</v>
      </c>
      <c r="N30" s="161">
        <v>2008</v>
      </c>
      <c r="O30" s="161" t="s">
        <v>1528</v>
      </c>
      <c r="P30" s="161" t="s">
        <v>1529</v>
      </c>
      <c r="Q30" s="161">
        <v>12.085510990000003</v>
      </c>
      <c r="R30" s="161" t="s">
        <v>1530</v>
      </c>
      <c r="S30" s="180" t="s">
        <v>41</v>
      </c>
      <c r="T30" s="161">
        <v>1.588817155138E-2</v>
      </c>
      <c r="U30" s="161">
        <v>2.9</v>
      </c>
      <c r="V30" s="161" t="s">
        <v>1523</v>
      </c>
      <c r="W30" s="161" t="s">
        <v>36</v>
      </c>
      <c r="X30" s="161"/>
      <c r="Y30" s="161" t="s">
        <v>2387</v>
      </c>
      <c r="Z30" s="161"/>
      <c r="AA30" s="161"/>
      <c r="AB30" s="161"/>
      <c r="AC30" s="150" t="s">
        <v>2390</v>
      </c>
      <c r="AD30" s="169">
        <v>2.9301043970970622E-2</v>
      </c>
      <c r="AE30" s="181" t="s">
        <v>2594</v>
      </c>
      <c r="AF30" s="150">
        <v>3.1909999999999998</v>
      </c>
      <c r="AG30" s="150"/>
      <c r="AH30" s="150" t="s">
        <v>2762</v>
      </c>
      <c r="AI30" s="150">
        <v>2</v>
      </c>
      <c r="AJ30" s="182">
        <v>40865</v>
      </c>
      <c r="AK30" s="150"/>
      <c r="AL30" s="150" t="s">
        <v>2593</v>
      </c>
      <c r="AM30" s="150"/>
      <c r="AN30" s="150" t="s">
        <v>2581</v>
      </c>
      <c r="AO30" s="215">
        <f t="shared" si="1"/>
        <v>9.3499631311367251E-2</v>
      </c>
      <c r="AP30" s="210" t="s">
        <v>2813</v>
      </c>
    </row>
    <row r="31" spans="1:42" ht="318.75" hidden="1">
      <c r="A31" s="161" t="s">
        <v>921</v>
      </c>
      <c r="B31" s="161" t="s">
        <v>1524</v>
      </c>
      <c r="C31" s="161" t="s">
        <v>923</v>
      </c>
      <c r="D31" s="161" t="s">
        <v>290</v>
      </c>
      <c r="E31" s="161" t="s">
        <v>925</v>
      </c>
      <c r="F31" s="161" t="s">
        <v>1525</v>
      </c>
      <c r="G31" s="161">
        <v>8498611</v>
      </c>
      <c r="H31" s="161" t="s">
        <v>1526</v>
      </c>
      <c r="I31" s="161" t="s">
        <v>1486</v>
      </c>
      <c r="J31" s="161" t="s">
        <v>1518</v>
      </c>
      <c r="K31" s="161" t="s">
        <v>1527</v>
      </c>
      <c r="L31" s="161" t="s">
        <v>41</v>
      </c>
      <c r="M31" s="161" t="s">
        <v>32</v>
      </c>
      <c r="N31" s="161">
        <v>2008</v>
      </c>
      <c r="O31" s="161" t="s">
        <v>1528</v>
      </c>
      <c r="P31" s="161" t="s">
        <v>1529</v>
      </c>
      <c r="Q31" s="161">
        <v>12.085510990000003</v>
      </c>
      <c r="R31" s="161" t="s">
        <v>1530</v>
      </c>
      <c r="S31" s="180" t="s">
        <v>41</v>
      </c>
      <c r="T31" s="161">
        <v>1.588817155138E-2</v>
      </c>
      <c r="U31" s="161">
        <v>2.9</v>
      </c>
      <c r="V31" s="161" t="s">
        <v>1523</v>
      </c>
      <c r="W31" s="161" t="s">
        <v>36</v>
      </c>
      <c r="X31" s="161"/>
      <c r="Y31" s="161" t="s">
        <v>2387</v>
      </c>
      <c r="Z31" s="161"/>
      <c r="AA31" s="161"/>
      <c r="AB31" s="161"/>
      <c r="AC31" s="150" t="s">
        <v>2390</v>
      </c>
      <c r="AD31" s="169">
        <v>0.15265003040064165</v>
      </c>
      <c r="AE31" s="181" t="s">
        <v>2595</v>
      </c>
      <c r="AF31" s="150">
        <v>3.1909999999999998</v>
      </c>
      <c r="AG31" s="150"/>
      <c r="AH31" s="150" t="s">
        <v>2762</v>
      </c>
      <c r="AI31" s="150">
        <v>2</v>
      </c>
      <c r="AJ31" s="182">
        <v>40865</v>
      </c>
      <c r="AK31" s="150"/>
      <c r="AL31" s="150" t="s">
        <v>2593</v>
      </c>
      <c r="AM31" s="150"/>
      <c r="AN31" s="150" t="s">
        <v>2581</v>
      </c>
      <c r="AO31" s="215">
        <f t="shared" si="1"/>
        <v>0.48710624700844746</v>
      </c>
      <c r="AP31" s="210" t="s">
        <v>2813</v>
      </c>
    </row>
    <row r="32" spans="1:42" ht="318.75" hidden="1">
      <c r="A32" s="161" t="s">
        <v>921</v>
      </c>
      <c r="B32" s="161" t="s">
        <v>1524</v>
      </c>
      <c r="C32" s="161" t="s">
        <v>923</v>
      </c>
      <c r="D32" s="161" t="s">
        <v>290</v>
      </c>
      <c r="E32" s="161" t="s">
        <v>925</v>
      </c>
      <c r="F32" s="161" t="s">
        <v>1525</v>
      </c>
      <c r="G32" s="161">
        <v>8498611</v>
      </c>
      <c r="H32" s="161" t="s">
        <v>1526</v>
      </c>
      <c r="I32" s="161" t="s">
        <v>1486</v>
      </c>
      <c r="J32" s="161" t="s">
        <v>1518</v>
      </c>
      <c r="K32" s="161" t="s">
        <v>1527</v>
      </c>
      <c r="L32" s="161" t="s">
        <v>41</v>
      </c>
      <c r="M32" s="161" t="s">
        <v>32</v>
      </c>
      <c r="N32" s="161">
        <v>2008</v>
      </c>
      <c r="O32" s="161" t="s">
        <v>1528</v>
      </c>
      <c r="P32" s="161" t="s">
        <v>1529</v>
      </c>
      <c r="Q32" s="161">
        <v>12.085510990000003</v>
      </c>
      <c r="R32" s="161" t="s">
        <v>1530</v>
      </c>
      <c r="S32" s="180" t="s">
        <v>41</v>
      </c>
      <c r="T32" s="161">
        <v>1.588817155138E-2</v>
      </c>
      <c r="U32" s="161">
        <v>2.9</v>
      </c>
      <c r="V32" s="161" t="s">
        <v>1523</v>
      </c>
      <c r="W32" s="161" t="s">
        <v>36</v>
      </c>
      <c r="X32" s="161"/>
      <c r="Y32" s="161" t="s">
        <v>2387</v>
      </c>
      <c r="Z32" s="161"/>
      <c r="AA32" s="161"/>
      <c r="AB32" s="161"/>
      <c r="AC32" s="150" t="s">
        <v>2390</v>
      </c>
      <c r="AD32" s="169">
        <v>2.7037166401469578E-2</v>
      </c>
      <c r="AE32" s="181" t="s">
        <v>2596</v>
      </c>
      <c r="AF32" s="150">
        <v>3.1909999999999998</v>
      </c>
      <c r="AG32" s="150"/>
      <c r="AH32" s="150" t="s">
        <v>2762</v>
      </c>
      <c r="AI32" s="150">
        <v>2</v>
      </c>
      <c r="AJ32" s="182">
        <v>40865</v>
      </c>
      <c r="AK32" s="150"/>
      <c r="AL32" s="150" t="s">
        <v>2593</v>
      </c>
      <c r="AM32" s="150"/>
      <c r="AN32" s="150" t="s">
        <v>2581</v>
      </c>
      <c r="AO32" s="215">
        <f t="shared" si="1"/>
        <v>8.627559798708942E-2</v>
      </c>
      <c r="AP32" s="210" t="s">
        <v>2813</v>
      </c>
    </row>
    <row r="33" spans="1:42" ht="318.75" hidden="1">
      <c r="A33" s="161" t="s">
        <v>921</v>
      </c>
      <c r="B33" s="161" t="s">
        <v>1524</v>
      </c>
      <c r="C33" s="161" t="s">
        <v>923</v>
      </c>
      <c r="D33" s="161" t="s">
        <v>290</v>
      </c>
      <c r="E33" s="161" t="s">
        <v>925</v>
      </c>
      <c r="F33" s="161" t="s">
        <v>1525</v>
      </c>
      <c r="G33" s="161">
        <v>8498611</v>
      </c>
      <c r="H33" s="161" t="s">
        <v>1526</v>
      </c>
      <c r="I33" s="161" t="s">
        <v>1486</v>
      </c>
      <c r="J33" s="161" t="s">
        <v>1518</v>
      </c>
      <c r="K33" s="161" t="s">
        <v>1527</v>
      </c>
      <c r="L33" s="161" t="s">
        <v>41</v>
      </c>
      <c r="M33" s="161" t="s">
        <v>32</v>
      </c>
      <c r="N33" s="161">
        <v>2008</v>
      </c>
      <c r="O33" s="161" t="s">
        <v>1528</v>
      </c>
      <c r="P33" s="161" t="s">
        <v>1529</v>
      </c>
      <c r="Q33" s="161">
        <v>12.085510990000003</v>
      </c>
      <c r="R33" s="161" t="s">
        <v>1530</v>
      </c>
      <c r="S33" s="180" t="s">
        <v>41</v>
      </c>
      <c r="T33" s="161">
        <v>1.588817155138E-2</v>
      </c>
      <c r="U33" s="161">
        <v>2.9</v>
      </c>
      <c r="V33" s="161" t="s">
        <v>1523</v>
      </c>
      <c r="W33" s="161" t="s">
        <v>36</v>
      </c>
      <c r="X33" s="161"/>
      <c r="Y33" s="161" t="s">
        <v>2387</v>
      </c>
      <c r="Z33" s="161"/>
      <c r="AA33" s="161"/>
      <c r="AB33" s="161"/>
      <c r="AC33" s="150" t="s">
        <v>2390</v>
      </c>
      <c r="AD33" s="169">
        <v>0.20633626990595205</v>
      </c>
      <c r="AE33" s="181" t="s">
        <v>2597</v>
      </c>
      <c r="AF33" s="150">
        <v>3.1909999999999998</v>
      </c>
      <c r="AG33" s="150"/>
      <c r="AH33" s="150" t="s">
        <v>2762</v>
      </c>
      <c r="AI33" s="150">
        <v>2</v>
      </c>
      <c r="AJ33" s="182">
        <v>40865</v>
      </c>
      <c r="AK33" s="150"/>
      <c r="AL33" s="150" t="s">
        <v>2593</v>
      </c>
      <c r="AM33" s="150"/>
      <c r="AN33" s="150" t="s">
        <v>2581</v>
      </c>
      <c r="AO33" s="215">
        <f t="shared" si="1"/>
        <v>0.65841903726989293</v>
      </c>
      <c r="AP33" s="210" t="s">
        <v>2813</v>
      </c>
    </row>
    <row r="34" spans="1:42" ht="318.75" hidden="1">
      <c r="A34" s="161" t="s">
        <v>921</v>
      </c>
      <c r="B34" s="161" t="s">
        <v>1524</v>
      </c>
      <c r="C34" s="161" t="s">
        <v>923</v>
      </c>
      <c r="D34" s="161" t="s">
        <v>290</v>
      </c>
      <c r="E34" s="161" t="s">
        <v>925</v>
      </c>
      <c r="F34" s="161" t="s">
        <v>1525</v>
      </c>
      <c r="G34" s="161">
        <v>8498611</v>
      </c>
      <c r="H34" s="161" t="s">
        <v>1526</v>
      </c>
      <c r="I34" s="161" t="s">
        <v>1486</v>
      </c>
      <c r="J34" s="161" t="s">
        <v>1518</v>
      </c>
      <c r="K34" s="161" t="s">
        <v>1527</v>
      </c>
      <c r="L34" s="161" t="s">
        <v>41</v>
      </c>
      <c r="M34" s="161" t="s">
        <v>32</v>
      </c>
      <c r="N34" s="161">
        <v>2008</v>
      </c>
      <c r="O34" s="161" t="s">
        <v>1528</v>
      </c>
      <c r="P34" s="161" t="s">
        <v>1529</v>
      </c>
      <c r="Q34" s="161">
        <v>12.085510990000003</v>
      </c>
      <c r="R34" s="161" t="s">
        <v>1530</v>
      </c>
      <c r="S34" s="180" t="s">
        <v>41</v>
      </c>
      <c r="T34" s="161">
        <v>1.588817155138E-2</v>
      </c>
      <c r="U34" s="161">
        <v>2.9</v>
      </c>
      <c r="V34" s="161" t="s">
        <v>1523</v>
      </c>
      <c r="W34" s="161" t="s">
        <v>36</v>
      </c>
      <c r="X34" s="161"/>
      <c r="Y34" s="161" t="s">
        <v>2387</v>
      </c>
      <c r="Z34" s="161"/>
      <c r="AA34" s="161"/>
      <c r="AB34" s="161"/>
      <c r="AC34" s="150" t="s">
        <v>2390</v>
      </c>
      <c r="AD34" s="169">
        <v>1.4501752888060956E-2</v>
      </c>
      <c r="AE34" s="181" t="s">
        <v>2598</v>
      </c>
      <c r="AF34" s="150">
        <v>3.1909999999999998</v>
      </c>
      <c r="AG34" s="150"/>
      <c r="AH34" s="150" t="s">
        <v>2762</v>
      </c>
      <c r="AI34" s="150">
        <v>2</v>
      </c>
      <c r="AJ34" s="182">
        <v>40865</v>
      </c>
      <c r="AK34" s="150"/>
      <c r="AL34" s="150" t="s">
        <v>2593</v>
      </c>
      <c r="AM34" s="150"/>
      <c r="AN34" s="150" t="s">
        <v>2581</v>
      </c>
      <c r="AO34" s="215">
        <f t="shared" si="1"/>
        <v>4.6275093465802511E-2</v>
      </c>
      <c r="AP34" s="210" t="s">
        <v>2813</v>
      </c>
    </row>
    <row r="35" spans="1:42" ht="318.75" hidden="1">
      <c r="A35" s="161" t="s">
        <v>921</v>
      </c>
      <c r="B35" s="161" t="s">
        <v>1524</v>
      </c>
      <c r="C35" s="161" t="s">
        <v>923</v>
      </c>
      <c r="D35" s="161" t="s">
        <v>290</v>
      </c>
      <c r="E35" s="161" t="s">
        <v>925</v>
      </c>
      <c r="F35" s="161" t="s">
        <v>1525</v>
      </c>
      <c r="G35" s="161">
        <v>8498611</v>
      </c>
      <c r="H35" s="161" t="s">
        <v>1526</v>
      </c>
      <c r="I35" s="161" t="s">
        <v>1486</v>
      </c>
      <c r="J35" s="161" t="s">
        <v>1518</v>
      </c>
      <c r="K35" s="161" t="s">
        <v>1527</v>
      </c>
      <c r="L35" s="161" t="s">
        <v>41</v>
      </c>
      <c r="M35" s="161" t="s">
        <v>32</v>
      </c>
      <c r="N35" s="161">
        <v>2008</v>
      </c>
      <c r="O35" s="161" t="s">
        <v>1528</v>
      </c>
      <c r="P35" s="161" t="s">
        <v>1529</v>
      </c>
      <c r="Q35" s="161">
        <v>12.085510990000003</v>
      </c>
      <c r="R35" s="161" t="s">
        <v>1530</v>
      </c>
      <c r="S35" s="180" t="s">
        <v>41</v>
      </c>
      <c r="T35" s="161">
        <v>1.588817155138E-2</v>
      </c>
      <c r="U35" s="161">
        <v>2.9</v>
      </c>
      <c r="V35" s="161" t="s">
        <v>1523</v>
      </c>
      <c r="W35" s="161" t="s">
        <v>36</v>
      </c>
      <c r="X35" s="161"/>
      <c r="Y35" s="161" t="s">
        <v>2387</v>
      </c>
      <c r="Z35" s="161"/>
      <c r="AA35" s="161"/>
      <c r="AB35" s="161"/>
      <c r="AC35" s="150" t="s">
        <v>2390</v>
      </c>
      <c r="AD35" s="169">
        <v>3.1435557107928745E-2</v>
      </c>
      <c r="AE35" s="181" t="s">
        <v>2599</v>
      </c>
      <c r="AF35" s="150">
        <v>3.1909999999999998</v>
      </c>
      <c r="AG35" s="150"/>
      <c r="AH35" s="150" t="s">
        <v>2762</v>
      </c>
      <c r="AI35" s="150">
        <v>2</v>
      </c>
      <c r="AJ35" s="182">
        <v>40865</v>
      </c>
      <c r="AK35" s="150"/>
      <c r="AL35" s="150" t="s">
        <v>2593</v>
      </c>
      <c r="AM35" s="150"/>
      <c r="AN35" s="150" t="s">
        <v>2581</v>
      </c>
      <c r="AO35" s="215">
        <f t="shared" si="1"/>
        <v>0.10031086273140062</v>
      </c>
      <c r="AP35" s="210" t="s">
        <v>2813</v>
      </c>
    </row>
    <row r="36" spans="1:42" ht="318.75" hidden="1">
      <c r="A36" s="161" t="s">
        <v>921</v>
      </c>
      <c r="B36" s="161" t="s">
        <v>1524</v>
      </c>
      <c r="C36" s="161" t="s">
        <v>923</v>
      </c>
      <c r="D36" s="161" t="s">
        <v>290</v>
      </c>
      <c r="E36" s="161" t="s">
        <v>925</v>
      </c>
      <c r="F36" s="161" t="s">
        <v>1525</v>
      </c>
      <c r="G36" s="161">
        <v>8498611</v>
      </c>
      <c r="H36" s="161" t="s">
        <v>1526</v>
      </c>
      <c r="I36" s="161" t="s">
        <v>1486</v>
      </c>
      <c r="J36" s="161" t="s">
        <v>1518</v>
      </c>
      <c r="K36" s="161" t="s">
        <v>1527</v>
      </c>
      <c r="L36" s="161" t="s">
        <v>41</v>
      </c>
      <c r="M36" s="161" t="s">
        <v>32</v>
      </c>
      <c r="N36" s="161">
        <v>2008</v>
      </c>
      <c r="O36" s="161" t="s">
        <v>1528</v>
      </c>
      <c r="P36" s="161" t="s">
        <v>1529</v>
      </c>
      <c r="Q36" s="161">
        <v>12.085510990000003</v>
      </c>
      <c r="R36" s="161" t="s">
        <v>1530</v>
      </c>
      <c r="S36" s="180" t="s">
        <v>41</v>
      </c>
      <c r="T36" s="161">
        <v>1.588817155138E-2</v>
      </c>
      <c r="U36" s="161">
        <v>2.9</v>
      </c>
      <c r="V36" s="161" t="s">
        <v>1523</v>
      </c>
      <c r="W36" s="161" t="s">
        <v>36</v>
      </c>
      <c r="X36" s="161"/>
      <c r="Y36" s="161" t="s">
        <v>2387</v>
      </c>
      <c r="Z36" s="161"/>
      <c r="AA36" s="161"/>
      <c r="AB36" s="161"/>
      <c r="AC36" s="150" t="s">
        <v>2390</v>
      </c>
      <c r="AD36" s="169">
        <v>1.7011422879393539E-2</v>
      </c>
      <c r="AE36" s="181" t="s">
        <v>2600</v>
      </c>
      <c r="AF36" s="150">
        <v>3.1909999999999998</v>
      </c>
      <c r="AG36" s="150"/>
      <c r="AH36" s="150" t="s">
        <v>2762</v>
      </c>
      <c r="AI36" s="150">
        <v>2</v>
      </c>
      <c r="AJ36" s="182">
        <v>40865</v>
      </c>
      <c r="AK36" s="150"/>
      <c r="AL36" s="150" t="s">
        <v>2593</v>
      </c>
      <c r="AM36" s="150"/>
      <c r="AN36" s="150" t="s">
        <v>2581</v>
      </c>
      <c r="AO36" s="215">
        <f t="shared" si="1"/>
        <v>5.4283450408144779E-2</v>
      </c>
      <c r="AP36" s="210" t="s">
        <v>2813</v>
      </c>
    </row>
    <row r="37" spans="1:42" ht="318.75" hidden="1">
      <c r="A37" s="161" t="s">
        <v>921</v>
      </c>
      <c r="B37" s="161" t="s">
        <v>1524</v>
      </c>
      <c r="C37" s="161" t="s">
        <v>923</v>
      </c>
      <c r="D37" s="161" t="s">
        <v>290</v>
      </c>
      <c r="E37" s="161" t="s">
        <v>925</v>
      </c>
      <c r="F37" s="161" t="s">
        <v>1525</v>
      </c>
      <c r="G37" s="161">
        <v>8498611</v>
      </c>
      <c r="H37" s="161" t="s">
        <v>1526</v>
      </c>
      <c r="I37" s="161" t="s">
        <v>1486</v>
      </c>
      <c r="J37" s="161" t="s">
        <v>1518</v>
      </c>
      <c r="K37" s="161" t="s">
        <v>1527</v>
      </c>
      <c r="L37" s="161" t="s">
        <v>41</v>
      </c>
      <c r="M37" s="161" t="s">
        <v>32</v>
      </c>
      <c r="N37" s="161">
        <v>2008</v>
      </c>
      <c r="O37" s="161" t="s">
        <v>1528</v>
      </c>
      <c r="P37" s="161" t="s">
        <v>1529</v>
      </c>
      <c r="Q37" s="161">
        <v>12.085510990000003</v>
      </c>
      <c r="R37" s="161" t="s">
        <v>1530</v>
      </c>
      <c r="S37" s="180" t="s">
        <v>41</v>
      </c>
      <c r="T37" s="161">
        <v>1.588817155138E-2</v>
      </c>
      <c r="U37" s="161">
        <v>2.9</v>
      </c>
      <c r="V37" s="161" t="s">
        <v>1523</v>
      </c>
      <c r="W37" s="161" t="s">
        <v>36</v>
      </c>
      <c r="X37" s="161"/>
      <c r="Y37" s="161" t="s">
        <v>2387</v>
      </c>
      <c r="Z37" s="161"/>
      <c r="AA37" s="161"/>
      <c r="AB37" s="161"/>
      <c r="AC37" s="150" t="s">
        <v>2390</v>
      </c>
      <c r="AD37" s="169">
        <v>1.2095574442762708E-2</v>
      </c>
      <c r="AE37" s="181" t="s">
        <v>2601</v>
      </c>
      <c r="AF37" s="150">
        <v>3.1909999999999998</v>
      </c>
      <c r="AG37" s="150"/>
      <c r="AH37" s="150" t="s">
        <v>2762</v>
      </c>
      <c r="AI37" s="150">
        <v>2</v>
      </c>
      <c r="AJ37" s="182">
        <v>40865</v>
      </c>
      <c r="AK37" s="150"/>
      <c r="AL37" s="150" t="s">
        <v>2593</v>
      </c>
      <c r="AM37" s="150"/>
      <c r="AN37" s="150" t="s">
        <v>2581</v>
      </c>
      <c r="AO37" s="215">
        <f t="shared" si="1"/>
        <v>3.8596978046855801E-2</v>
      </c>
      <c r="AP37" s="210" t="s">
        <v>2813</v>
      </c>
    </row>
    <row r="38" spans="1:42" ht="318.75" hidden="1">
      <c r="A38" s="161" t="s">
        <v>921</v>
      </c>
      <c r="B38" s="161" t="s">
        <v>1524</v>
      </c>
      <c r="C38" s="161" t="s">
        <v>923</v>
      </c>
      <c r="D38" s="161" t="s">
        <v>290</v>
      </c>
      <c r="E38" s="161" t="s">
        <v>925</v>
      </c>
      <c r="F38" s="161" t="s">
        <v>1525</v>
      </c>
      <c r="G38" s="161">
        <v>8498611</v>
      </c>
      <c r="H38" s="161" t="s">
        <v>1526</v>
      </c>
      <c r="I38" s="161" t="s">
        <v>1486</v>
      </c>
      <c r="J38" s="161" t="s">
        <v>1518</v>
      </c>
      <c r="K38" s="161" t="s">
        <v>1527</v>
      </c>
      <c r="L38" s="161" t="s">
        <v>41</v>
      </c>
      <c r="M38" s="161" t="s">
        <v>32</v>
      </c>
      <c r="N38" s="161">
        <v>2008</v>
      </c>
      <c r="O38" s="161" t="s">
        <v>1528</v>
      </c>
      <c r="P38" s="161" t="s">
        <v>1529</v>
      </c>
      <c r="Q38" s="161">
        <v>12.085510990000003</v>
      </c>
      <c r="R38" s="161" t="s">
        <v>1530</v>
      </c>
      <c r="S38" s="180" t="s">
        <v>41</v>
      </c>
      <c r="T38" s="161">
        <v>1.588817155138E-2</v>
      </c>
      <c r="U38" s="161">
        <v>2.9</v>
      </c>
      <c r="V38" s="161" t="s">
        <v>1523</v>
      </c>
      <c r="W38" s="161" t="s">
        <v>36</v>
      </c>
      <c r="X38" s="161"/>
      <c r="Y38" s="161" t="s">
        <v>2387</v>
      </c>
      <c r="Z38" s="161"/>
      <c r="AA38" s="161"/>
      <c r="AB38" s="161"/>
      <c r="AC38" s="150" t="s">
        <v>2390</v>
      </c>
      <c r="AD38" s="169">
        <v>1.8434431637365623E-2</v>
      </c>
      <c r="AE38" s="181" t="s">
        <v>2602</v>
      </c>
      <c r="AF38" s="150">
        <v>3.1909999999999998</v>
      </c>
      <c r="AG38" s="150"/>
      <c r="AH38" s="150" t="s">
        <v>2762</v>
      </c>
      <c r="AI38" s="150">
        <v>2</v>
      </c>
      <c r="AJ38" s="182">
        <v>40865</v>
      </c>
      <c r="AK38" s="150"/>
      <c r="AL38" s="150" t="s">
        <v>2593</v>
      </c>
      <c r="AM38" s="150"/>
      <c r="AN38" s="150" t="s">
        <v>2581</v>
      </c>
      <c r="AO38" s="215">
        <f t="shared" si="1"/>
        <v>5.8824271354833702E-2</v>
      </c>
      <c r="AP38" s="210" t="s">
        <v>2813</v>
      </c>
    </row>
    <row r="39" spans="1:42" ht="318.75" hidden="1">
      <c r="A39" s="161" t="s">
        <v>921</v>
      </c>
      <c r="B39" s="161" t="s">
        <v>1524</v>
      </c>
      <c r="C39" s="161" t="s">
        <v>923</v>
      </c>
      <c r="D39" s="161" t="s">
        <v>290</v>
      </c>
      <c r="E39" s="161" t="s">
        <v>925</v>
      </c>
      <c r="F39" s="161" t="s">
        <v>1525</v>
      </c>
      <c r="G39" s="161">
        <v>8498611</v>
      </c>
      <c r="H39" s="161" t="s">
        <v>1526</v>
      </c>
      <c r="I39" s="161" t="s">
        <v>1486</v>
      </c>
      <c r="J39" s="161" t="s">
        <v>1518</v>
      </c>
      <c r="K39" s="161" t="s">
        <v>1527</v>
      </c>
      <c r="L39" s="161" t="s">
        <v>41</v>
      </c>
      <c r="M39" s="161" t="s">
        <v>32</v>
      </c>
      <c r="N39" s="161">
        <v>2008</v>
      </c>
      <c r="O39" s="161" t="s">
        <v>1528</v>
      </c>
      <c r="P39" s="161" t="s">
        <v>1529</v>
      </c>
      <c r="Q39" s="161">
        <v>12.085510990000003</v>
      </c>
      <c r="R39" s="161" t="s">
        <v>1530</v>
      </c>
      <c r="S39" s="180" t="s">
        <v>41</v>
      </c>
      <c r="T39" s="161">
        <v>1.588817155138E-2</v>
      </c>
      <c r="U39" s="161">
        <v>2.9</v>
      </c>
      <c r="V39" s="161" t="s">
        <v>1523</v>
      </c>
      <c r="W39" s="161" t="s">
        <v>36</v>
      </c>
      <c r="X39" s="161"/>
      <c r="Y39" s="161" t="s">
        <v>2387</v>
      </c>
      <c r="Z39" s="161"/>
      <c r="AA39" s="161"/>
      <c r="AB39" s="161"/>
      <c r="AC39" s="150" t="s">
        <v>2390</v>
      </c>
      <c r="AD39" s="169">
        <v>2.9818501701142291E-2</v>
      </c>
      <c r="AE39" s="181" t="s">
        <v>2603</v>
      </c>
      <c r="AF39" s="150">
        <v>3.1909999999999998</v>
      </c>
      <c r="AG39" s="150"/>
      <c r="AH39" s="150" t="s">
        <v>2762</v>
      </c>
      <c r="AI39" s="150">
        <v>2</v>
      </c>
      <c r="AJ39" s="182">
        <v>40865</v>
      </c>
      <c r="AK39" s="150"/>
      <c r="AL39" s="150" t="s">
        <v>2593</v>
      </c>
      <c r="AM39" s="150"/>
      <c r="AN39" s="150" t="s">
        <v>2581</v>
      </c>
      <c r="AO39" s="215">
        <f t="shared" si="1"/>
        <v>9.5150838928345041E-2</v>
      </c>
      <c r="AP39" s="210" t="s">
        <v>2813</v>
      </c>
    </row>
    <row r="40" spans="1:42" ht="318.75" hidden="1">
      <c r="A40" s="161" t="s">
        <v>921</v>
      </c>
      <c r="B40" s="161" t="s">
        <v>1524</v>
      </c>
      <c r="C40" s="161" t="s">
        <v>923</v>
      </c>
      <c r="D40" s="161" t="s">
        <v>290</v>
      </c>
      <c r="E40" s="161" t="s">
        <v>925</v>
      </c>
      <c r="F40" s="161" t="s">
        <v>1525</v>
      </c>
      <c r="G40" s="161">
        <v>8498611</v>
      </c>
      <c r="H40" s="161" t="s">
        <v>1526</v>
      </c>
      <c r="I40" s="161" t="s">
        <v>1486</v>
      </c>
      <c r="J40" s="161" t="s">
        <v>1518</v>
      </c>
      <c r="K40" s="161" t="s">
        <v>1527</v>
      </c>
      <c r="L40" s="161" t="s">
        <v>41</v>
      </c>
      <c r="M40" s="161" t="s">
        <v>32</v>
      </c>
      <c r="N40" s="161">
        <v>2008</v>
      </c>
      <c r="O40" s="161" t="s">
        <v>1528</v>
      </c>
      <c r="P40" s="161" t="s">
        <v>1529</v>
      </c>
      <c r="Q40" s="161">
        <v>12.085510990000003</v>
      </c>
      <c r="R40" s="161" t="s">
        <v>1530</v>
      </c>
      <c r="S40" s="180" t="s">
        <v>41</v>
      </c>
      <c r="T40" s="161">
        <v>1.588817155138E-2</v>
      </c>
      <c r="U40" s="161">
        <v>2.9</v>
      </c>
      <c r="V40" s="161" t="s">
        <v>1523</v>
      </c>
      <c r="W40" s="161" t="s">
        <v>36</v>
      </c>
      <c r="X40" s="161"/>
      <c r="Y40" s="161" t="s">
        <v>2387</v>
      </c>
      <c r="Z40" s="161"/>
      <c r="AA40" s="161"/>
      <c r="AB40" s="161"/>
      <c r="AC40" s="150" t="s">
        <v>2390</v>
      </c>
      <c r="AD40" s="169">
        <v>1.4165405363449372E-2</v>
      </c>
      <c r="AE40" s="181" t="s">
        <v>2604</v>
      </c>
      <c r="AF40" s="150">
        <v>3.1909999999999998</v>
      </c>
      <c r="AG40" s="150"/>
      <c r="AH40" s="150" t="s">
        <v>2762</v>
      </c>
      <c r="AI40" s="150">
        <v>2</v>
      </c>
      <c r="AJ40" s="182">
        <v>40865</v>
      </c>
      <c r="AK40" s="150"/>
      <c r="AL40" s="150" t="s">
        <v>2593</v>
      </c>
      <c r="AM40" s="150"/>
      <c r="AN40" s="150" t="s">
        <v>2581</v>
      </c>
      <c r="AO40" s="215">
        <f t="shared" si="1"/>
        <v>4.520180851476694E-2</v>
      </c>
      <c r="AP40" s="210" t="s">
        <v>2813</v>
      </c>
    </row>
    <row r="41" spans="1:42" ht="318.75" hidden="1">
      <c r="A41" s="161" t="s">
        <v>921</v>
      </c>
      <c r="B41" s="161" t="s">
        <v>1524</v>
      </c>
      <c r="C41" s="161" t="s">
        <v>923</v>
      </c>
      <c r="D41" s="161" t="s">
        <v>290</v>
      </c>
      <c r="E41" s="161" t="s">
        <v>925</v>
      </c>
      <c r="F41" s="161" t="s">
        <v>1525</v>
      </c>
      <c r="G41" s="161">
        <v>8498611</v>
      </c>
      <c r="H41" s="161" t="s">
        <v>1526</v>
      </c>
      <c r="I41" s="161" t="s">
        <v>1486</v>
      </c>
      <c r="J41" s="161" t="s">
        <v>1518</v>
      </c>
      <c r="K41" s="161" t="s">
        <v>1527</v>
      </c>
      <c r="L41" s="161" t="s">
        <v>41</v>
      </c>
      <c r="M41" s="161" t="s">
        <v>32</v>
      </c>
      <c r="N41" s="161">
        <v>2008</v>
      </c>
      <c r="O41" s="161" t="s">
        <v>1528</v>
      </c>
      <c r="P41" s="161" t="s">
        <v>1529</v>
      </c>
      <c r="Q41" s="161">
        <v>12.085510990000003</v>
      </c>
      <c r="R41" s="161" t="s">
        <v>1530</v>
      </c>
      <c r="S41" s="180" t="s">
        <v>41</v>
      </c>
      <c r="T41" s="161">
        <v>1.588817155138E-2</v>
      </c>
      <c r="U41" s="161">
        <v>2.9</v>
      </c>
      <c r="V41" s="161" t="s">
        <v>1523</v>
      </c>
      <c r="W41" s="161" t="s">
        <v>36</v>
      </c>
      <c r="X41" s="161"/>
      <c r="Y41" s="161" t="s">
        <v>2387</v>
      </c>
      <c r="Z41" s="161"/>
      <c r="AA41" s="161"/>
      <c r="AB41" s="161"/>
      <c r="AC41" s="150" t="s">
        <v>2390</v>
      </c>
      <c r="AD41" s="169">
        <v>1.2289621091577082E-2</v>
      </c>
      <c r="AE41" s="181" t="s">
        <v>2605</v>
      </c>
      <c r="AF41" s="150">
        <v>3.1909999999999998</v>
      </c>
      <c r="AG41" s="150"/>
      <c r="AH41" s="150" t="s">
        <v>2762</v>
      </c>
      <c r="AI41" s="150">
        <v>2</v>
      </c>
      <c r="AJ41" s="182">
        <v>40865</v>
      </c>
      <c r="AK41" s="150"/>
      <c r="AL41" s="150" t="s">
        <v>2593</v>
      </c>
      <c r="AM41" s="150"/>
      <c r="AN41" s="150" t="s">
        <v>2581</v>
      </c>
      <c r="AO41" s="215">
        <f t="shared" si="1"/>
        <v>3.9216180903222465E-2</v>
      </c>
      <c r="AP41" s="210" t="s">
        <v>2813</v>
      </c>
    </row>
    <row r="42" spans="1:42" ht="318.75" hidden="1">
      <c r="A42" s="161" t="s">
        <v>921</v>
      </c>
      <c r="B42" s="161" t="s">
        <v>1524</v>
      </c>
      <c r="C42" s="161" t="s">
        <v>923</v>
      </c>
      <c r="D42" s="161" t="s">
        <v>290</v>
      </c>
      <c r="E42" s="161" t="s">
        <v>925</v>
      </c>
      <c r="F42" s="161" t="s">
        <v>1525</v>
      </c>
      <c r="G42" s="161">
        <v>8498611</v>
      </c>
      <c r="H42" s="161" t="s">
        <v>1526</v>
      </c>
      <c r="I42" s="161" t="s">
        <v>1486</v>
      </c>
      <c r="J42" s="161" t="s">
        <v>1518</v>
      </c>
      <c r="K42" s="161" t="s">
        <v>1527</v>
      </c>
      <c r="L42" s="161" t="s">
        <v>41</v>
      </c>
      <c r="M42" s="161" t="s">
        <v>32</v>
      </c>
      <c r="N42" s="161">
        <v>2008</v>
      </c>
      <c r="O42" s="161" t="s">
        <v>1528</v>
      </c>
      <c r="P42" s="161" t="s">
        <v>1529</v>
      </c>
      <c r="Q42" s="161">
        <v>12.085510990000003</v>
      </c>
      <c r="R42" s="161" t="s">
        <v>1530</v>
      </c>
      <c r="S42" s="180" t="s">
        <v>41</v>
      </c>
      <c r="T42" s="161">
        <v>1.588817155138E-2</v>
      </c>
      <c r="U42" s="161">
        <v>2.9</v>
      </c>
      <c r="V42" s="161" t="s">
        <v>1523</v>
      </c>
      <c r="W42" s="161" t="s">
        <v>36</v>
      </c>
      <c r="X42" s="161"/>
      <c r="Y42" s="161" t="s">
        <v>2387</v>
      </c>
      <c r="Z42" s="161"/>
      <c r="AA42" s="161"/>
      <c r="AB42" s="161"/>
      <c r="AC42" s="150" t="s">
        <v>2390</v>
      </c>
      <c r="AD42" s="169">
        <v>1.1836845577676874E-2</v>
      </c>
      <c r="AE42" s="181" t="s">
        <v>2606</v>
      </c>
      <c r="AF42" s="150">
        <v>3.1909999999999998</v>
      </c>
      <c r="AG42" s="150"/>
      <c r="AH42" s="150" t="s">
        <v>2762</v>
      </c>
      <c r="AI42" s="150">
        <v>2</v>
      </c>
      <c r="AJ42" s="182">
        <v>40865</v>
      </c>
      <c r="AK42" s="150"/>
      <c r="AL42" s="150" t="s">
        <v>2593</v>
      </c>
      <c r="AM42" s="150"/>
      <c r="AN42" s="150" t="s">
        <v>2581</v>
      </c>
      <c r="AO42" s="215">
        <f t="shared" si="1"/>
        <v>3.7771374238366899E-2</v>
      </c>
      <c r="AP42" s="210" t="s">
        <v>2813</v>
      </c>
    </row>
    <row r="43" spans="1:42" ht="318.75" hidden="1">
      <c r="A43" s="161" t="s">
        <v>921</v>
      </c>
      <c r="B43" s="161" t="s">
        <v>1524</v>
      </c>
      <c r="C43" s="161" t="s">
        <v>923</v>
      </c>
      <c r="D43" s="161" t="s">
        <v>290</v>
      </c>
      <c r="E43" s="161" t="s">
        <v>925</v>
      </c>
      <c r="F43" s="161" t="s">
        <v>1525</v>
      </c>
      <c r="G43" s="161">
        <v>8498611</v>
      </c>
      <c r="H43" s="161" t="s">
        <v>1526</v>
      </c>
      <c r="I43" s="161" t="s">
        <v>1486</v>
      </c>
      <c r="J43" s="161" t="s">
        <v>1518</v>
      </c>
      <c r="K43" s="161" t="s">
        <v>1527</v>
      </c>
      <c r="L43" s="161" t="s">
        <v>41</v>
      </c>
      <c r="M43" s="161" t="s">
        <v>32</v>
      </c>
      <c r="N43" s="161">
        <v>2008</v>
      </c>
      <c r="O43" s="161" t="s">
        <v>1528</v>
      </c>
      <c r="P43" s="161" t="s">
        <v>1529</v>
      </c>
      <c r="Q43" s="161">
        <v>12.085510990000003</v>
      </c>
      <c r="R43" s="161" t="s">
        <v>1530</v>
      </c>
      <c r="S43" s="180" t="s">
        <v>41</v>
      </c>
      <c r="T43" s="161">
        <v>1.588817155138E-2</v>
      </c>
      <c r="U43" s="161">
        <v>2.9</v>
      </c>
      <c r="V43" s="161" t="s">
        <v>1523</v>
      </c>
      <c r="W43" s="161" t="s">
        <v>36</v>
      </c>
      <c r="X43" s="161"/>
      <c r="Y43" s="161" t="s">
        <v>2387</v>
      </c>
      <c r="Z43" s="161"/>
      <c r="AA43" s="161"/>
      <c r="AB43" s="161"/>
      <c r="AC43" s="150" t="s">
        <v>2390</v>
      </c>
      <c r="AD43" s="169">
        <v>1.9339982665166039E-2</v>
      </c>
      <c r="AE43" s="181" t="s">
        <v>2607</v>
      </c>
      <c r="AF43" s="150">
        <v>3.1909999999999998</v>
      </c>
      <c r="AG43" s="150"/>
      <c r="AH43" s="150" t="s">
        <v>2762</v>
      </c>
      <c r="AI43" s="150">
        <v>2</v>
      </c>
      <c r="AJ43" s="182">
        <v>40865</v>
      </c>
      <c r="AK43" s="150"/>
      <c r="AL43" s="150" t="s">
        <v>2593</v>
      </c>
      <c r="AM43" s="150"/>
      <c r="AN43" s="150" t="s">
        <v>2581</v>
      </c>
      <c r="AO43" s="215">
        <f t="shared" si="1"/>
        <v>6.1713884684544827E-2</v>
      </c>
      <c r="AP43" s="210" t="s">
        <v>2813</v>
      </c>
    </row>
    <row r="44" spans="1:42" ht="318.75" hidden="1">
      <c r="A44" s="161" t="s">
        <v>921</v>
      </c>
      <c r="B44" s="161" t="s">
        <v>1524</v>
      </c>
      <c r="C44" s="161" t="s">
        <v>923</v>
      </c>
      <c r="D44" s="161" t="s">
        <v>290</v>
      </c>
      <c r="E44" s="161" t="s">
        <v>925</v>
      </c>
      <c r="F44" s="161" t="s">
        <v>1525</v>
      </c>
      <c r="G44" s="161">
        <v>8498611</v>
      </c>
      <c r="H44" s="161" t="s">
        <v>1526</v>
      </c>
      <c r="I44" s="161" t="s">
        <v>1486</v>
      </c>
      <c r="J44" s="161" t="s">
        <v>1518</v>
      </c>
      <c r="K44" s="161" t="s">
        <v>1527</v>
      </c>
      <c r="L44" s="161" t="s">
        <v>41</v>
      </c>
      <c r="M44" s="161" t="s">
        <v>32</v>
      </c>
      <c r="N44" s="161">
        <v>2008</v>
      </c>
      <c r="O44" s="161" t="s">
        <v>1528</v>
      </c>
      <c r="P44" s="161" t="s">
        <v>1529</v>
      </c>
      <c r="Q44" s="161">
        <v>12.085510990000003</v>
      </c>
      <c r="R44" s="161" t="s">
        <v>1530</v>
      </c>
      <c r="S44" s="180" t="s">
        <v>41</v>
      </c>
      <c r="T44" s="161">
        <v>1.588817155138E-2</v>
      </c>
      <c r="U44" s="161">
        <v>2.9</v>
      </c>
      <c r="V44" s="161" t="s">
        <v>1523</v>
      </c>
      <c r="W44" s="161" t="s">
        <v>36</v>
      </c>
      <c r="X44" s="161"/>
      <c r="Y44" s="161" t="s">
        <v>2387</v>
      </c>
      <c r="Z44" s="161"/>
      <c r="AA44" s="161"/>
      <c r="AB44" s="161"/>
      <c r="AC44" s="150" t="s">
        <v>2390</v>
      </c>
      <c r="AD44" s="169">
        <v>3.4152210191329996E-2</v>
      </c>
      <c r="AE44" s="181" t="s">
        <v>2608</v>
      </c>
      <c r="AF44" s="150">
        <v>3.1909999999999998</v>
      </c>
      <c r="AG44" s="150"/>
      <c r="AH44" s="150" t="s">
        <v>2762</v>
      </c>
      <c r="AI44" s="150">
        <v>2</v>
      </c>
      <c r="AJ44" s="182">
        <v>40865</v>
      </c>
      <c r="AK44" s="150"/>
      <c r="AL44" s="150" t="s">
        <v>2593</v>
      </c>
      <c r="AM44" s="150"/>
      <c r="AN44" s="150" t="s">
        <v>2581</v>
      </c>
      <c r="AO44" s="215">
        <f t="shared" si="1"/>
        <v>0.10897970272053401</v>
      </c>
      <c r="AP44" s="210" t="s">
        <v>2813</v>
      </c>
    </row>
    <row r="45" spans="1:42" ht="318.75" hidden="1">
      <c r="A45" s="161" t="s">
        <v>921</v>
      </c>
      <c r="B45" s="161" t="s">
        <v>1524</v>
      </c>
      <c r="C45" s="161" t="s">
        <v>923</v>
      </c>
      <c r="D45" s="161" t="s">
        <v>290</v>
      </c>
      <c r="E45" s="161" t="s">
        <v>925</v>
      </c>
      <c r="F45" s="161" t="s">
        <v>1525</v>
      </c>
      <c r="G45" s="161">
        <v>8498611</v>
      </c>
      <c r="H45" s="161" t="s">
        <v>1526</v>
      </c>
      <c r="I45" s="161" t="s">
        <v>1486</v>
      </c>
      <c r="J45" s="161" t="s">
        <v>1518</v>
      </c>
      <c r="K45" s="161" t="s">
        <v>1527</v>
      </c>
      <c r="L45" s="161" t="s">
        <v>41</v>
      </c>
      <c r="M45" s="161" t="s">
        <v>32</v>
      </c>
      <c r="N45" s="161">
        <v>2008</v>
      </c>
      <c r="O45" s="161" t="s">
        <v>1528</v>
      </c>
      <c r="P45" s="161" t="s">
        <v>1529</v>
      </c>
      <c r="Q45" s="161">
        <v>12.085510990000003</v>
      </c>
      <c r="R45" s="161" t="s">
        <v>1530</v>
      </c>
      <c r="S45" s="180" t="s">
        <v>41</v>
      </c>
      <c r="T45" s="161">
        <v>1.588817155138E-2</v>
      </c>
      <c r="U45" s="161">
        <v>2.9</v>
      </c>
      <c r="V45" s="161" t="s">
        <v>1523</v>
      </c>
      <c r="W45" s="161" t="s">
        <v>36</v>
      </c>
      <c r="X45" s="161"/>
      <c r="Y45" s="161" t="s">
        <v>2387</v>
      </c>
      <c r="Z45" s="161"/>
      <c r="AA45" s="161"/>
      <c r="AB45" s="161"/>
      <c r="AC45" s="150" t="s">
        <v>2390</v>
      </c>
      <c r="AD45" s="169">
        <v>3.7774414302531659E-2</v>
      </c>
      <c r="AE45" s="181" t="s">
        <v>2609</v>
      </c>
      <c r="AF45" s="150">
        <v>3.1909999999999998</v>
      </c>
      <c r="AG45" s="150"/>
      <c r="AH45" s="150" t="s">
        <v>2762</v>
      </c>
      <c r="AI45" s="150">
        <v>2</v>
      </c>
      <c r="AJ45" s="182">
        <v>40865</v>
      </c>
      <c r="AK45" s="150"/>
      <c r="AL45" s="150" t="s">
        <v>2593</v>
      </c>
      <c r="AM45" s="150"/>
      <c r="AN45" s="150" t="s">
        <v>2581</v>
      </c>
      <c r="AO45" s="215">
        <f t="shared" si="1"/>
        <v>0.12053815603937852</v>
      </c>
      <c r="AP45" s="210" t="s">
        <v>2813</v>
      </c>
    </row>
    <row r="46" spans="1:42" ht="318.75" hidden="1">
      <c r="A46" s="161" t="s">
        <v>921</v>
      </c>
      <c r="B46" s="161" t="s">
        <v>1524</v>
      </c>
      <c r="C46" s="161" t="s">
        <v>923</v>
      </c>
      <c r="D46" s="161" t="s">
        <v>290</v>
      </c>
      <c r="E46" s="161" t="s">
        <v>925</v>
      </c>
      <c r="F46" s="161" t="s">
        <v>1525</v>
      </c>
      <c r="G46" s="161">
        <v>8498611</v>
      </c>
      <c r="H46" s="161" t="s">
        <v>1526</v>
      </c>
      <c r="I46" s="161" t="s">
        <v>1486</v>
      </c>
      <c r="J46" s="161" t="s">
        <v>1518</v>
      </c>
      <c r="K46" s="161" t="s">
        <v>1527</v>
      </c>
      <c r="L46" s="161" t="s">
        <v>41</v>
      </c>
      <c r="M46" s="161" t="s">
        <v>32</v>
      </c>
      <c r="N46" s="161">
        <v>2008</v>
      </c>
      <c r="O46" s="161" t="s">
        <v>1528</v>
      </c>
      <c r="P46" s="161" t="s">
        <v>1529</v>
      </c>
      <c r="Q46" s="161">
        <v>12.085510990000003</v>
      </c>
      <c r="R46" s="161" t="s">
        <v>1530</v>
      </c>
      <c r="S46" s="180" t="s">
        <v>41</v>
      </c>
      <c r="T46" s="161">
        <v>1.588817155138E-2</v>
      </c>
      <c r="U46" s="161">
        <v>2.9</v>
      </c>
      <c r="V46" s="161" t="s">
        <v>1523</v>
      </c>
      <c r="W46" s="161" t="s">
        <v>36</v>
      </c>
      <c r="X46" s="161"/>
      <c r="Y46" s="161" t="s">
        <v>2387</v>
      </c>
      <c r="Z46" s="161"/>
      <c r="AA46" s="161"/>
      <c r="AB46" s="161"/>
      <c r="AC46" s="150" t="s">
        <v>2390</v>
      </c>
      <c r="AD46" s="169">
        <v>0.26157488260177747</v>
      </c>
      <c r="AE46" s="181" t="s">
        <v>2610</v>
      </c>
      <c r="AF46" s="150">
        <v>3.1909999999999998</v>
      </c>
      <c r="AG46" s="150"/>
      <c r="AH46" s="150" t="s">
        <v>2762</v>
      </c>
      <c r="AI46" s="150">
        <v>2</v>
      </c>
      <c r="AJ46" s="182">
        <v>40865</v>
      </c>
      <c r="AK46" s="150"/>
      <c r="AL46" s="150" t="s">
        <v>2593</v>
      </c>
      <c r="AM46" s="150"/>
      <c r="AN46" s="150" t="s">
        <v>2581</v>
      </c>
      <c r="AO46" s="215">
        <f t="shared" si="1"/>
        <v>0.83468545038227182</v>
      </c>
      <c r="AP46" s="210" t="s">
        <v>2813</v>
      </c>
    </row>
    <row r="47" spans="1:42" ht="318.75" hidden="1">
      <c r="A47" s="161" t="s">
        <v>921</v>
      </c>
      <c r="B47" s="161" t="s">
        <v>1524</v>
      </c>
      <c r="C47" s="161" t="s">
        <v>923</v>
      </c>
      <c r="D47" s="161" t="s">
        <v>290</v>
      </c>
      <c r="E47" s="161" t="s">
        <v>925</v>
      </c>
      <c r="F47" s="161" t="s">
        <v>1525</v>
      </c>
      <c r="G47" s="161">
        <v>8498611</v>
      </c>
      <c r="H47" s="161" t="s">
        <v>1526</v>
      </c>
      <c r="I47" s="161" t="s">
        <v>1486</v>
      </c>
      <c r="J47" s="161" t="s">
        <v>1518</v>
      </c>
      <c r="K47" s="161" t="s">
        <v>1527</v>
      </c>
      <c r="L47" s="161" t="s">
        <v>41</v>
      </c>
      <c r="M47" s="161" t="s">
        <v>32</v>
      </c>
      <c r="N47" s="161">
        <v>2008</v>
      </c>
      <c r="O47" s="161" t="s">
        <v>1528</v>
      </c>
      <c r="P47" s="161" t="s">
        <v>1529</v>
      </c>
      <c r="Q47" s="161">
        <v>12.085510990000003</v>
      </c>
      <c r="R47" s="161" t="s">
        <v>1530</v>
      </c>
      <c r="S47" s="180" t="s">
        <v>41</v>
      </c>
      <c r="T47" s="161">
        <v>1.588817155138E-2</v>
      </c>
      <c r="U47" s="161">
        <v>2.9</v>
      </c>
      <c r="V47" s="161" t="s">
        <v>1523</v>
      </c>
      <c r="W47" s="161" t="s">
        <v>36</v>
      </c>
      <c r="X47" s="161"/>
      <c r="Y47" s="161" t="s">
        <v>2387</v>
      </c>
      <c r="Z47" s="161"/>
      <c r="AA47" s="161"/>
      <c r="AB47" s="161"/>
      <c r="AC47" s="150" t="s">
        <v>2390</v>
      </c>
      <c r="AD47" s="169">
        <v>2.4514559966882704E-2</v>
      </c>
      <c r="AE47" s="181" t="s">
        <v>2611</v>
      </c>
      <c r="AF47" s="150">
        <v>3.1909999999999998</v>
      </c>
      <c r="AG47" s="150"/>
      <c r="AH47" s="150" t="s">
        <v>2762</v>
      </c>
      <c r="AI47" s="150">
        <v>2</v>
      </c>
      <c r="AJ47" s="182">
        <v>40865</v>
      </c>
      <c r="AK47" s="150"/>
      <c r="AL47" s="150" t="s">
        <v>2593</v>
      </c>
      <c r="AM47" s="150"/>
      <c r="AN47" s="150" t="s">
        <v>2581</v>
      </c>
      <c r="AO47" s="215">
        <f t="shared" si="1"/>
        <v>7.8225960854322707E-2</v>
      </c>
      <c r="AP47" s="210" t="s">
        <v>2813</v>
      </c>
    </row>
    <row r="48" spans="1:42" ht="318.75" hidden="1">
      <c r="A48" s="161" t="s">
        <v>921</v>
      </c>
      <c r="B48" s="161" t="s">
        <v>1524</v>
      </c>
      <c r="C48" s="161" t="s">
        <v>923</v>
      </c>
      <c r="D48" s="161" t="s">
        <v>290</v>
      </c>
      <c r="E48" s="161" t="s">
        <v>925</v>
      </c>
      <c r="F48" s="161" t="s">
        <v>1525</v>
      </c>
      <c r="G48" s="161">
        <v>8498611</v>
      </c>
      <c r="H48" s="161" t="s">
        <v>1526</v>
      </c>
      <c r="I48" s="161" t="s">
        <v>1486</v>
      </c>
      <c r="J48" s="161" t="s">
        <v>1518</v>
      </c>
      <c r="K48" s="161" t="s">
        <v>1527</v>
      </c>
      <c r="L48" s="161" t="s">
        <v>41</v>
      </c>
      <c r="M48" s="161" t="s">
        <v>32</v>
      </c>
      <c r="N48" s="161">
        <v>2008</v>
      </c>
      <c r="O48" s="161" t="s">
        <v>1528</v>
      </c>
      <c r="P48" s="161" t="s">
        <v>1529</v>
      </c>
      <c r="Q48" s="161">
        <v>12.085510990000003</v>
      </c>
      <c r="R48" s="161" t="s">
        <v>1530</v>
      </c>
      <c r="S48" s="180" t="s">
        <v>41</v>
      </c>
      <c r="T48" s="161">
        <v>1.588817155138E-2</v>
      </c>
      <c r="U48" s="161">
        <v>2.9</v>
      </c>
      <c r="V48" s="161" t="s">
        <v>1523</v>
      </c>
      <c r="W48" s="161" t="s">
        <v>36</v>
      </c>
      <c r="X48" s="161"/>
      <c r="Y48" s="161" t="s">
        <v>2387</v>
      </c>
      <c r="Z48" s="161"/>
      <c r="AA48" s="161"/>
      <c r="AB48" s="161"/>
      <c r="AC48" s="150" t="s">
        <v>2390</v>
      </c>
      <c r="AD48" s="169">
        <v>1.7076105095664998E-2</v>
      </c>
      <c r="AE48" s="181" t="s">
        <v>2612</v>
      </c>
      <c r="AF48" s="150">
        <v>3.1909999999999998</v>
      </c>
      <c r="AG48" s="150"/>
      <c r="AH48" s="150" t="s">
        <v>2762</v>
      </c>
      <c r="AI48" s="150">
        <v>2</v>
      </c>
      <c r="AJ48" s="182">
        <v>40865</v>
      </c>
      <c r="AK48" s="150"/>
      <c r="AL48" s="150" t="s">
        <v>2593</v>
      </c>
      <c r="AM48" s="150"/>
      <c r="AN48" s="150" t="s">
        <v>2581</v>
      </c>
      <c r="AO48" s="215">
        <f t="shared" si="1"/>
        <v>5.4489851360267003E-2</v>
      </c>
      <c r="AP48" s="210" t="s">
        <v>2813</v>
      </c>
    </row>
    <row r="49" spans="1:42" ht="318.75" hidden="1">
      <c r="A49" s="161" t="s">
        <v>921</v>
      </c>
      <c r="B49" s="161" t="s">
        <v>1524</v>
      </c>
      <c r="C49" s="161" t="s">
        <v>923</v>
      </c>
      <c r="D49" s="161" t="s">
        <v>290</v>
      </c>
      <c r="E49" s="161" t="s">
        <v>925</v>
      </c>
      <c r="F49" s="161" t="s">
        <v>1525</v>
      </c>
      <c r="G49" s="161">
        <v>8498611</v>
      </c>
      <c r="H49" s="161" t="s">
        <v>1526</v>
      </c>
      <c r="I49" s="161" t="s">
        <v>1486</v>
      </c>
      <c r="J49" s="161" t="s">
        <v>1518</v>
      </c>
      <c r="K49" s="161" t="s">
        <v>1527</v>
      </c>
      <c r="L49" s="161" t="s">
        <v>41</v>
      </c>
      <c r="M49" s="161" t="s">
        <v>32</v>
      </c>
      <c r="N49" s="161">
        <v>2008</v>
      </c>
      <c r="O49" s="161" t="s">
        <v>1528</v>
      </c>
      <c r="P49" s="161" t="s">
        <v>1529</v>
      </c>
      <c r="Q49" s="161">
        <v>12.085510990000003</v>
      </c>
      <c r="R49" s="161" t="s">
        <v>1530</v>
      </c>
      <c r="S49" s="180" t="s">
        <v>41</v>
      </c>
      <c r="T49" s="161">
        <v>1.588817155138E-2</v>
      </c>
      <c r="U49" s="161">
        <v>2.9</v>
      </c>
      <c r="V49" s="161" t="s">
        <v>1523</v>
      </c>
      <c r="W49" s="161" t="s">
        <v>36</v>
      </c>
      <c r="X49" s="161"/>
      <c r="Y49" s="161" t="s">
        <v>2387</v>
      </c>
      <c r="Z49" s="161"/>
      <c r="AA49" s="161"/>
      <c r="AB49" s="161"/>
      <c r="AC49" s="150" t="s">
        <v>2390</v>
      </c>
      <c r="AD49" s="169">
        <v>2.8654221808256036E-2</v>
      </c>
      <c r="AE49" s="181" t="s">
        <v>2613</v>
      </c>
      <c r="AF49" s="150">
        <v>3.1909999999999998</v>
      </c>
      <c r="AG49" s="150"/>
      <c r="AH49" s="150" t="s">
        <v>2762</v>
      </c>
      <c r="AI49" s="150">
        <v>2</v>
      </c>
      <c r="AJ49" s="182">
        <v>40865</v>
      </c>
      <c r="AK49" s="150"/>
      <c r="AL49" s="150" t="s">
        <v>2593</v>
      </c>
      <c r="AM49" s="150"/>
      <c r="AN49" s="150" t="s">
        <v>2581</v>
      </c>
      <c r="AO49" s="215">
        <f t="shared" si="1"/>
        <v>9.1435621790145E-2</v>
      </c>
      <c r="AP49" s="210" t="s">
        <v>2813</v>
      </c>
    </row>
    <row r="50" spans="1:42" ht="127.5" hidden="1">
      <c r="A50" s="161" t="s">
        <v>901</v>
      </c>
      <c r="B50" s="161" t="s">
        <v>1531</v>
      </c>
      <c r="C50" s="161" t="s">
        <v>592</v>
      </c>
      <c r="D50" s="161" t="s">
        <v>1532</v>
      </c>
      <c r="E50" s="161" t="s">
        <v>41</v>
      </c>
      <c r="F50" s="161" t="s">
        <v>41</v>
      </c>
      <c r="G50" s="161" t="s">
        <v>1533</v>
      </c>
      <c r="H50" s="161" t="s">
        <v>1534</v>
      </c>
      <c r="I50" s="161" t="s">
        <v>1486</v>
      </c>
      <c r="J50" s="161" t="s">
        <v>41</v>
      </c>
      <c r="K50" s="161" t="s">
        <v>1535</v>
      </c>
      <c r="L50" s="161" t="s">
        <v>50</v>
      </c>
      <c r="M50" s="161" t="s">
        <v>32</v>
      </c>
      <c r="N50" s="161">
        <v>2008</v>
      </c>
      <c r="O50" s="161" t="s">
        <v>1536</v>
      </c>
      <c r="P50" s="161" t="s">
        <v>1537</v>
      </c>
      <c r="Q50" s="161">
        <v>1.0479999999999998</v>
      </c>
      <c r="R50" s="161" t="s">
        <v>1497</v>
      </c>
      <c r="S50" s="180" t="s">
        <v>41</v>
      </c>
      <c r="T50" s="161"/>
      <c r="U50" s="161">
        <v>38.661000000000001</v>
      </c>
      <c r="V50" s="161" t="s">
        <v>35</v>
      </c>
      <c r="W50" s="161" t="s">
        <v>36</v>
      </c>
      <c r="X50" s="161" t="s">
        <v>2288</v>
      </c>
      <c r="Y50" s="161" t="s">
        <v>2289</v>
      </c>
      <c r="Z50" s="161"/>
      <c r="AA50" s="161"/>
      <c r="AB50" s="161"/>
      <c r="AC50" s="150" t="s">
        <v>2304</v>
      </c>
      <c r="AD50" s="169">
        <v>1</v>
      </c>
      <c r="AE50" s="167" t="s">
        <v>2308</v>
      </c>
      <c r="AF50" s="162"/>
      <c r="AG50" s="150"/>
      <c r="AH50" s="150" t="s">
        <v>2740</v>
      </c>
      <c r="AI50" s="150">
        <v>2</v>
      </c>
      <c r="AJ50" s="182">
        <v>40827</v>
      </c>
      <c r="AK50" s="150"/>
      <c r="AL50" s="150" t="s">
        <v>2580</v>
      </c>
      <c r="AM50" s="150" t="s">
        <v>2520</v>
      </c>
      <c r="AN50" s="150"/>
      <c r="AO50" s="215">
        <f>AD50*U50</f>
        <v>38.661000000000001</v>
      </c>
      <c r="AP50" s="210" t="s">
        <v>2813</v>
      </c>
    </row>
    <row r="51" spans="1:42" ht="89.25" hidden="1">
      <c r="A51" s="161" t="s">
        <v>872</v>
      </c>
      <c r="B51" s="161" t="s">
        <v>1223</v>
      </c>
      <c r="C51" s="161" t="s">
        <v>59</v>
      </c>
      <c r="D51" s="161" t="s">
        <v>956</v>
      </c>
      <c r="E51" s="161" t="s">
        <v>41</v>
      </c>
      <c r="F51" s="161" t="s">
        <v>41</v>
      </c>
      <c r="G51" s="161" t="s">
        <v>1538</v>
      </c>
      <c r="H51" s="161" t="s">
        <v>1539</v>
      </c>
      <c r="I51" s="161" t="s">
        <v>1486</v>
      </c>
      <c r="J51" s="161" t="s">
        <v>41</v>
      </c>
      <c r="K51" s="161" t="s">
        <v>1540</v>
      </c>
      <c r="L51" s="161" t="s">
        <v>50</v>
      </c>
      <c r="M51" s="161" t="s">
        <v>32</v>
      </c>
      <c r="N51" s="161">
        <v>2008</v>
      </c>
      <c r="O51" s="161" t="s">
        <v>1541</v>
      </c>
      <c r="P51" s="161" t="s">
        <v>1542</v>
      </c>
      <c r="Q51" s="161">
        <v>1.4</v>
      </c>
      <c r="R51" s="161" t="s">
        <v>1497</v>
      </c>
      <c r="S51" s="180" t="s">
        <v>41</v>
      </c>
      <c r="T51" s="161"/>
      <c r="U51" s="161">
        <v>0.41</v>
      </c>
      <c r="V51" s="161" t="s">
        <v>35</v>
      </c>
      <c r="W51" s="161" t="s">
        <v>1543</v>
      </c>
      <c r="X51" s="161" t="s">
        <v>2438</v>
      </c>
      <c r="Y51" s="161" t="s">
        <v>2436</v>
      </c>
      <c r="Z51" s="161"/>
      <c r="AA51" s="161"/>
      <c r="AB51" s="161"/>
      <c r="AC51" s="150" t="s">
        <v>2360</v>
      </c>
      <c r="AD51" s="169"/>
      <c r="AE51" s="181"/>
      <c r="AF51" s="150"/>
      <c r="AG51" s="150"/>
      <c r="AH51" s="150"/>
      <c r="AI51" s="150">
        <v>2</v>
      </c>
      <c r="AJ51" s="182">
        <v>40853</v>
      </c>
      <c r="AK51" s="150"/>
      <c r="AL51" s="150" t="s">
        <v>2580</v>
      </c>
      <c r="AM51" s="150" t="s">
        <v>2581</v>
      </c>
      <c r="AN51" s="150"/>
      <c r="AO51" s="215"/>
      <c r="AP51" s="210" t="s">
        <v>2813</v>
      </c>
    </row>
    <row r="52" spans="1:42" ht="178.5" hidden="1">
      <c r="A52" s="161" t="s">
        <v>1544</v>
      </c>
      <c r="B52" s="161" t="s">
        <v>1545</v>
      </c>
      <c r="C52" s="161" t="s">
        <v>77</v>
      </c>
      <c r="D52" s="161" t="s">
        <v>1546</v>
      </c>
      <c r="E52" s="161" t="s">
        <v>1547</v>
      </c>
      <c r="F52" s="161" t="s">
        <v>1548</v>
      </c>
      <c r="G52" s="161" t="s">
        <v>1549</v>
      </c>
      <c r="H52" s="161" t="s">
        <v>1550</v>
      </c>
      <c r="I52" s="161" t="s">
        <v>1486</v>
      </c>
      <c r="J52" s="161" t="s">
        <v>1486</v>
      </c>
      <c r="K52" s="161" t="s">
        <v>1551</v>
      </c>
      <c r="L52" s="161" t="s">
        <v>50</v>
      </c>
      <c r="M52" s="161" t="s">
        <v>32</v>
      </c>
      <c r="N52" s="161">
        <v>2008</v>
      </c>
      <c r="O52" s="161" t="s">
        <v>1552</v>
      </c>
      <c r="P52" s="161" t="s">
        <v>1553</v>
      </c>
      <c r="Q52" s="161">
        <v>1.3</v>
      </c>
      <c r="R52" s="161" t="s">
        <v>1497</v>
      </c>
      <c r="S52" s="180" t="s">
        <v>41</v>
      </c>
      <c r="T52" s="161">
        <v>7.4848799999999995E-4</v>
      </c>
      <c r="U52" s="161">
        <v>1.3</v>
      </c>
      <c r="V52" s="161" t="s">
        <v>1554</v>
      </c>
      <c r="W52" s="161" t="s">
        <v>36</v>
      </c>
      <c r="X52" s="161"/>
      <c r="Y52" s="161" t="s">
        <v>2444</v>
      </c>
      <c r="Z52" s="161"/>
      <c r="AA52" s="161"/>
      <c r="AB52" s="161"/>
      <c r="AC52" s="150" t="s">
        <v>2360</v>
      </c>
      <c r="AD52" s="169"/>
      <c r="AE52" s="181"/>
      <c r="AF52" s="150"/>
      <c r="AG52" s="150"/>
      <c r="AH52" s="150"/>
      <c r="AI52" s="150">
        <v>2</v>
      </c>
      <c r="AJ52" s="182">
        <v>40853</v>
      </c>
      <c r="AK52" s="150"/>
      <c r="AL52" s="150" t="s">
        <v>2580</v>
      </c>
      <c r="AM52" s="150" t="s">
        <v>2581</v>
      </c>
      <c r="AN52" s="150"/>
      <c r="AO52" s="215"/>
      <c r="AP52" s="210" t="s">
        <v>2813</v>
      </c>
    </row>
    <row r="53" spans="1:42" ht="153" hidden="1">
      <c r="A53" s="161" t="s">
        <v>871</v>
      </c>
      <c r="B53" s="161" t="s">
        <v>824</v>
      </c>
      <c r="C53" s="161" t="s">
        <v>43</v>
      </c>
      <c r="D53" s="161" t="s">
        <v>851</v>
      </c>
      <c r="E53" s="161" t="s">
        <v>45</v>
      </c>
      <c r="F53" s="161" t="s">
        <v>1555</v>
      </c>
      <c r="G53" s="161">
        <v>535811</v>
      </c>
      <c r="H53" s="161" t="s">
        <v>1556</v>
      </c>
      <c r="I53" s="161" t="s">
        <v>1486</v>
      </c>
      <c r="J53" s="161" t="s">
        <v>41</v>
      </c>
      <c r="K53" s="161" t="s">
        <v>1557</v>
      </c>
      <c r="L53" s="161" t="s">
        <v>50</v>
      </c>
      <c r="M53" s="161" t="s">
        <v>32</v>
      </c>
      <c r="N53" s="161">
        <v>2008</v>
      </c>
      <c r="O53" s="161" t="s">
        <v>1558</v>
      </c>
      <c r="P53" s="161" t="s">
        <v>823</v>
      </c>
      <c r="Q53" s="161">
        <v>1.6199999999999999</v>
      </c>
      <c r="R53" s="161" t="s">
        <v>1497</v>
      </c>
      <c r="S53" s="180" t="s">
        <v>41</v>
      </c>
      <c r="T53" s="161"/>
      <c r="U53" s="161">
        <v>1.64</v>
      </c>
      <c r="V53" s="161" t="s">
        <v>35</v>
      </c>
      <c r="W53" s="161" t="s">
        <v>36</v>
      </c>
      <c r="X53" s="161"/>
      <c r="Y53" s="161"/>
      <c r="Z53" s="161"/>
      <c r="AA53" s="161"/>
      <c r="AB53" s="161"/>
      <c r="AC53" s="150" t="s">
        <v>2304</v>
      </c>
      <c r="AD53" s="169">
        <f>10.6/(10.6+1.5)</f>
        <v>0.87603305785123964</v>
      </c>
      <c r="AE53" s="181">
        <v>45860214</v>
      </c>
      <c r="AF53" s="150"/>
      <c r="AG53" s="150"/>
      <c r="AH53" s="150" t="s">
        <v>2763</v>
      </c>
      <c r="AI53" s="150">
        <v>2</v>
      </c>
      <c r="AJ53" s="182">
        <v>40865</v>
      </c>
      <c r="AK53" s="150"/>
      <c r="AL53" s="150" t="s">
        <v>2580</v>
      </c>
      <c r="AM53" s="150"/>
      <c r="AN53" s="150" t="s">
        <v>2581</v>
      </c>
      <c r="AO53" s="215">
        <f t="shared" ref="AO53:AO59" si="2">AD53*U53</f>
        <v>1.4366942148760329</v>
      </c>
      <c r="AP53" s="210" t="s">
        <v>2813</v>
      </c>
    </row>
    <row r="54" spans="1:42" ht="153" hidden="1">
      <c r="A54" s="161" t="s">
        <v>871</v>
      </c>
      <c r="B54" s="161" t="s">
        <v>824</v>
      </c>
      <c r="C54" s="161" t="s">
        <v>43</v>
      </c>
      <c r="D54" s="161" t="s">
        <v>851</v>
      </c>
      <c r="E54" s="161" t="s">
        <v>45</v>
      </c>
      <c r="F54" s="161" t="s">
        <v>1555</v>
      </c>
      <c r="G54" s="161">
        <v>535811</v>
      </c>
      <c r="H54" s="161" t="s">
        <v>1556</v>
      </c>
      <c r="I54" s="161" t="s">
        <v>1486</v>
      </c>
      <c r="J54" s="161" t="s">
        <v>41</v>
      </c>
      <c r="K54" s="161" t="s">
        <v>1557</v>
      </c>
      <c r="L54" s="161" t="s">
        <v>50</v>
      </c>
      <c r="M54" s="161" t="s">
        <v>32</v>
      </c>
      <c r="N54" s="161">
        <v>2008</v>
      </c>
      <c r="O54" s="161" t="s">
        <v>1558</v>
      </c>
      <c r="P54" s="161" t="s">
        <v>823</v>
      </c>
      <c r="Q54" s="161">
        <v>1.6199999999999999</v>
      </c>
      <c r="R54" s="161" t="s">
        <v>1497</v>
      </c>
      <c r="S54" s="180" t="s">
        <v>41</v>
      </c>
      <c r="T54" s="161"/>
      <c r="U54" s="161">
        <v>1.64</v>
      </c>
      <c r="V54" s="161" t="s">
        <v>35</v>
      </c>
      <c r="W54" s="161" t="s">
        <v>36</v>
      </c>
      <c r="X54" s="161"/>
      <c r="Y54" s="161"/>
      <c r="Z54" s="161"/>
      <c r="AA54" s="161"/>
      <c r="AB54" s="161"/>
      <c r="AC54" s="150" t="s">
        <v>2304</v>
      </c>
      <c r="AD54" s="169">
        <f>1-AD53</f>
        <v>0.12396694214876036</v>
      </c>
      <c r="AE54" s="181">
        <v>45860114</v>
      </c>
      <c r="AF54" s="150"/>
      <c r="AG54" s="150"/>
      <c r="AH54" s="150" t="s">
        <v>2763</v>
      </c>
      <c r="AI54" s="150">
        <v>2</v>
      </c>
      <c r="AJ54" s="182">
        <v>40865</v>
      </c>
      <c r="AK54" s="150"/>
      <c r="AL54" s="150" t="s">
        <v>2580</v>
      </c>
      <c r="AM54" s="150"/>
      <c r="AN54" s="150" t="s">
        <v>2581</v>
      </c>
      <c r="AO54" s="215">
        <f t="shared" si="2"/>
        <v>0.20330578512396699</v>
      </c>
      <c r="AP54" s="210" t="s">
        <v>2813</v>
      </c>
    </row>
    <row r="55" spans="1:42" ht="114.75" hidden="1">
      <c r="A55" s="161" t="s">
        <v>892</v>
      </c>
      <c r="B55" s="161" t="s">
        <v>1163</v>
      </c>
      <c r="C55" s="161" t="s">
        <v>428</v>
      </c>
      <c r="D55" s="161" t="s">
        <v>1164</v>
      </c>
      <c r="E55" s="161" t="s">
        <v>430</v>
      </c>
      <c r="F55" s="161" t="s">
        <v>1559</v>
      </c>
      <c r="G55" s="161">
        <v>536911</v>
      </c>
      <c r="H55" s="161" t="s">
        <v>1560</v>
      </c>
      <c r="I55" s="161" t="s">
        <v>1486</v>
      </c>
      <c r="J55" s="161" t="s">
        <v>41</v>
      </c>
      <c r="K55" s="161" t="s">
        <v>1561</v>
      </c>
      <c r="L55" s="161" t="s">
        <v>50</v>
      </c>
      <c r="M55" s="161" t="s">
        <v>32</v>
      </c>
      <c r="N55" s="161">
        <v>2008</v>
      </c>
      <c r="O55" s="161" t="s">
        <v>1562</v>
      </c>
      <c r="P55" s="161" t="s">
        <v>1563</v>
      </c>
      <c r="Q55" s="161">
        <v>1.3454000000000002</v>
      </c>
      <c r="R55" s="161" t="s">
        <v>1497</v>
      </c>
      <c r="S55" s="180" t="s">
        <v>41</v>
      </c>
      <c r="T55" s="161"/>
      <c r="U55" s="161">
        <v>4.8658999999999999</v>
      </c>
      <c r="V55" s="161" t="s">
        <v>35</v>
      </c>
      <c r="W55" s="161" t="s">
        <v>36</v>
      </c>
      <c r="X55" s="161" t="s">
        <v>2490</v>
      </c>
      <c r="Y55" s="161"/>
      <c r="Z55" s="161"/>
      <c r="AA55" s="161"/>
      <c r="AB55" s="161"/>
      <c r="AC55" s="150" t="s">
        <v>2304</v>
      </c>
      <c r="AD55" s="169">
        <v>0.22860181891855388</v>
      </c>
      <c r="AE55" s="181" t="s">
        <v>2634</v>
      </c>
      <c r="AF55" s="150"/>
      <c r="AG55" s="150"/>
      <c r="AH55" s="150" t="s">
        <v>2764</v>
      </c>
      <c r="AI55" s="150">
        <v>2</v>
      </c>
      <c r="AJ55" s="182">
        <v>40865</v>
      </c>
      <c r="AK55" s="150"/>
      <c r="AL55" s="150" t="s">
        <v>2580</v>
      </c>
      <c r="AM55" s="150"/>
      <c r="AN55" s="150" t="s">
        <v>2581</v>
      </c>
      <c r="AO55" s="215">
        <f t="shared" si="2"/>
        <v>1.1123535906757913</v>
      </c>
      <c r="AP55" s="210" t="s">
        <v>2813</v>
      </c>
    </row>
    <row r="56" spans="1:42" ht="114.75" hidden="1">
      <c r="A56" s="161" t="s">
        <v>892</v>
      </c>
      <c r="B56" s="161" t="s">
        <v>1163</v>
      </c>
      <c r="C56" s="161" t="s">
        <v>428</v>
      </c>
      <c r="D56" s="161" t="s">
        <v>1164</v>
      </c>
      <c r="E56" s="161" t="s">
        <v>430</v>
      </c>
      <c r="F56" s="161" t="s">
        <v>1559</v>
      </c>
      <c r="G56" s="161">
        <v>536911</v>
      </c>
      <c r="H56" s="161" t="s">
        <v>1560</v>
      </c>
      <c r="I56" s="161" t="s">
        <v>1486</v>
      </c>
      <c r="J56" s="161" t="s">
        <v>41</v>
      </c>
      <c r="K56" s="161" t="s">
        <v>1561</v>
      </c>
      <c r="L56" s="161" t="s">
        <v>50</v>
      </c>
      <c r="M56" s="161" t="s">
        <v>32</v>
      </c>
      <c r="N56" s="161">
        <v>2008</v>
      </c>
      <c r="O56" s="161" t="s">
        <v>1562</v>
      </c>
      <c r="P56" s="161" t="s">
        <v>1563</v>
      </c>
      <c r="Q56" s="161">
        <v>1.3454000000000002</v>
      </c>
      <c r="R56" s="161" t="s">
        <v>1497</v>
      </c>
      <c r="S56" s="180" t="s">
        <v>41</v>
      </c>
      <c r="T56" s="161"/>
      <c r="U56" s="161">
        <v>4.8658999999999999</v>
      </c>
      <c r="V56" s="161" t="s">
        <v>35</v>
      </c>
      <c r="W56" s="161" t="s">
        <v>36</v>
      </c>
      <c r="X56" s="161" t="s">
        <v>2490</v>
      </c>
      <c r="Y56" s="161"/>
      <c r="Z56" s="161"/>
      <c r="AA56" s="161"/>
      <c r="AB56" s="161"/>
      <c r="AC56" s="150" t="s">
        <v>2304</v>
      </c>
      <c r="AD56" s="169">
        <v>0.22662306965017334</v>
      </c>
      <c r="AE56" s="181" t="s">
        <v>2635</v>
      </c>
      <c r="AF56" s="150"/>
      <c r="AG56" s="150"/>
      <c r="AH56" s="150" t="s">
        <v>2764</v>
      </c>
      <c r="AI56" s="150">
        <v>2</v>
      </c>
      <c r="AJ56" s="182">
        <v>40865</v>
      </c>
      <c r="AK56" s="150"/>
      <c r="AL56" s="150" t="s">
        <v>2580</v>
      </c>
      <c r="AM56" s="150"/>
      <c r="AN56" s="150" t="s">
        <v>2581</v>
      </c>
      <c r="AO56" s="215">
        <f t="shared" si="2"/>
        <v>1.1027251946107783</v>
      </c>
      <c r="AP56" s="210" t="s">
        <v>2813</v>
      </c>
    </row>
    <row r="57" spans="1:42" ht="114.75" hidden="1">
      <c r="A57" s="161" t="s">
        <v>892</v>
      </c>
      <c r="B57" s="161" t="s">
        <v>1163</v>
      </c>
      <c r="C57" s="161" t="s">
        <v>428</v>
      </c>
      <c r="D57" s="161" t="s">
        <v>1164</v>
      </c>
      <c r="E57" s="161" t="s">
        <v>430</v>
      </c>
      <c r="F57" s="161" t="s">
        <v>1559</v>
      </c>
      <c r="G57" s="161">
        <v>536911</v>
      </c>
      <c r="H57" s="161" t="s">
        <v>1560</v>
      </c>
      <c r="I57" s="161" t="s">
        <v>1486</v>
      </c>
      <c r="J57" s="161" t="s">
        <v>41</v>
      </c>
      <c r="K57" s="161" t="s">
        <v>1561</v>
      </c>
      <c r="L57" s="161" t="s">
        <v>50</v>
      </c>
      <c r="M57" s="161" t="s">
        <v>32</v>
      </c>
      <c r="N57" s="161">
        <v>2008</v>
      </c>
      <c r="O57" s="161" t="s">
        <v>1562</v>
      </c>
      <c r="P57" s="161" t="s">
        <v>1563</v>
      </c>
      <c r="Q57" s="161">
        <v>1.3454000000000002</v>
      </c>
      <c r="R57" s="161" t="s">
        <v>1497</v>
      </c>
      <c r="S57" s="180" t="s">
        <v>41</v>
      </c>
      <c r="T57" s="161"/>
      <c r="U57" s="161">
        <v>4.8658999999999999</v>
      </c>
      <c r="V57" s="161" t="s">
        <v>35</v>
      </c>
      <c r="W57" s="161" t="s">
        <v>36</v>
      </c>
      <c r="X57" s="161" t="s">
        <v>2490</v>
      </c>
      <c r="Y57" s="161"/>
      <c r="Z57" s="161"/>
      <c r="AA57" s="161"/>
      <c r="AB57" s="161"/>
      <c r="AC57" s="150" t="s">
        <v>2304</v>
      </c>
      <c r="AD57" s="169">
        <v>0.18009094592769351</v>
      </c>
      <c r="AE57" s="181" t="s">
        <v>2636</v>
      </c>
      <c r="AF57" s="150"/>
      <c r="AG57" s="150"/>
      <c r="AH57" s="150" t="s">
        <v>2764</v>
      </c>
      <c r="AI57" s="150">
        <v>2</v>
      </c>
      <c r="AJ57" s="182">
        <v>40865</v>
      </c>
      <c r="AK57" s="150"/>
      <c r="AL57" s="150" t="s">
        <v>2580</v>
      </c>
      <c r="AM57" s="150"/>
      <c r="AN57" s="150" t="s">
        <v>2581</v>
      </c>
      <c r="AO57" s="215">
        <f t="shared" si="2"/>
        <v>0.87630453378956386</v>
      </c>
      <c r="AP57" s="210" t="s">
        <v>2813</v>
      </c>
    </row>
    <row r="58" spans="1:42" ht="114.75" hidden="1">
      <c r="A58" s="161" t="s">
        <v>892</v>
      </c>
      <c r="B58" s="161" t="s">
        <v>1163</v>
      </c>
      <c r="C58" s="161" t="s">
        <v>428</v>
      </c>
      <c r="D58" s="161" t="s">
        <v>1164</v>
      </c>
      <c r="E58" s="161" t="s">
        <v>430</v>
      </c>
      <c r="F58" s="161" t="s">
        <v>1559</v>
      </c>
      <c r="G58" s="161">
        <v>536911</v>
      </c>
      <c r="H58" s="161" t="s">
        <v>1560</v>
      </c>
      <c r="I58" s="161" t="s">
        <v>1486</v>
      </c>
      <c r="J58" s="161" t="s">
        <v>41</v>
      </c>
      <c r="K58" s="161" t="s">
        <v>1561</v>
      </c>
      <c r="L58" s="161" t="s">
        <v>50</v>
      </c>
      <c r="M58" s="161" t="s">
        <v>32</v>
      </c>
      <c r="N58" s="161">
        <v>2008</v>
      </c>
      <c r="O58" s="161" t="s">
        <v>1562</v>
      </c>
      <c r="P58" s="161" t="s">
        <v>1563</v>
      </c>
      <c r="Q58" s="161">
        <v>1.3454000000000002</v>
      </c>
      <c r="R58" s="161" t="s">
        <v>1497</v>
      </c>
      <c r="S58" s="180" t="s">
        <v>41</v>
      </c>
      <c r="T58" s="161"/>
      <c r="U58" s="161">
        <v>4.8658999999999999</v>
      </c>
      <c r="V58" s="161" t="s">
        <v>35</v>
      </c>
      <c r="W58" s="161" t="s">
        <v>36</v>
      </c>
      <c r="X58" s="161" t="s">
        <v>2490</v>
      </c>
      <c r="Y58" s="161"/>
      <c r="Z58" s="161"/>
      <c r="AA58" s="161"/>
      <c r="AB58" s="161"/>
      <c r="AC58" s="150" t="s">
        <v>2304</v>
      </c>
      <c r="AD58" s="169">
        <v>0.16095628292287606</v>
      </c>
      <c r="AE58" s="181" t="s">
        <v>2637</v>
      </c>
      <c r="AF58" s="150"/>
      <c r="AG58" s="150"/>
      <c r="AH58" s="150" t="s">
        <v>2764</v>
      </c>
      <c r="AI58" s="150">
        <v>2</v>
      </c>
      <c r="AJ58" s="182">
        <v>40865</v>
      </c>
      <c r="AK58" s="150"/>
      <c r="AL58" s="150" t="s">
        <v>2580</v>
      </c>
      <c r="AM58" s="150"/>
      <c r="AN58" s="150" t="s">
        <v>2581</v>
      </c>
      <c r="AO58" s="215">
        <f t="shared" si="2"/>
        <v>0.7831971770744226</v>
      </c>
      <c r="AP58" s="210" t="s">
        <v>2813</v>
      </c>
    </row>
    <row r="59" spans="1:42" ht="114.75" hidden="1">
      <c r="A59" s="161" t="s">
        <v>892</v>
      </c>
      <c r="B59" s="161" t="s">
        <v>1163</v>
      </c>
      <c r="C59" s="161" t="s">
        <v>428</v>
      </c>
      <c r="D59" s="161" t="s">
        <v>1164</v>
      </c>
      <c r="E59" s="161" t="s">
        <v>430</v>
      </c>
      <c r="F59" s="161" t="s">
        <v>1559</v>
      </c>
      <c r="G59" s="161">
        <v>536911</v>
      </c>
      <c r="H59" s="161" t="s">
        <v>1560</v>
      </c>
      <c r="I59" s="161" t="s">
        <v>1486</v>
      </c>
      <c r="J59" s="161" t="s">
        <v>41</v>
      </c>
      <c r="K59" s="161" t="s">
        <v>1561</v>
      </c>
      <c r="L59" s="161" t="s">
        <v>50</v>
      </c>
      <c r="M59" s="161" t="s">
        <v>32</v>
      </c>
      <c r="N59" s="161">
        <v>2008</v>
      </c>
      <c r="O59" s="161" t="s">
        <v>1562</v>
      </c>
      <c r="P59" s="161" t="s">
        <v>1563</v>
      </c>
      <c r="Q59" s="161">
        <v>1.3454000000000002</v>
      </c>
      <c r="R59" s="161" t="s">
        <v>1497</v>
      </c>
      <c r="S59" s="180" t="s">
        <v>41</v>
      </c>
      <c r="T59" s="161"/>
      <c r="U59" s="161">
        <v>4.8658999999999999</v>
      </c>
      <c r="V59" s="161" t="s">
        <v>35</v>
      </c>
      <c r="W59" s="161" t="s">
        <v>36</v>
      </c>
      <c r="X59" s="161" t="s">
        <v>2490</v>
      </c>
      <c r="Y59" s="161"/>
      <c r="Z59" s="161"/>
      <c r="AA59" s="161"/>
      <c r="AB59" s="161"/>
      <c r="AC59" s="150" t="s">
        <v>2304</v>
      </c>
      <c r="AD59" s="169">
        <v>0.20372788258070326</v>
      </c>
      <c r="AE59" s="181" t="s">
        <v>2638</v>
      </c>
      <c r="AF59" s="150"/>
      <c r="AG59" s="150"/>
      <c r="AH59" s="150" t="s">
        <v>2764</v>
      </c>
      <c r="AI59" s="150">
        <v>2</v>
      </c>
      <c r="AJ59" s="182">
        <v>40865</v>
      </c>
      <c r="AK59" s="150"/>
      <c r="AL59" s="150" t="s">
        <v>2580</v>
      </c>
      <c r="AM59" s="150"/>
      <c r="AN59" s="150" t="s">
        <v>2581</v>
      </c>
      <c r="AO59" s="215">
        <f t="shared" si="2"/>
        <v>0.99131950384944401</v>
      </c>
      <c r="AP59" s="210" t="s">
        <v>2813</v>
      </c>
    </row>
    <row r="60" spans="1:42" s="187" customFormat="1" ht="229.5" hidden="1">
      <c r="A60" s="161" t="s">
        <v>1564</v>
      </c>
      <c r="B60" s="161" t="s">
        <v>1565</v>
      </c>
      <c r="C60" s="161" t="s">
        <v>77</v>
      </c>
      <c r="D60" s="161" t="s">
        <v>1566</v>
      </c>
      <c r="E60" s="161" t="s">
        <v>1567</v>
      </c>
      <c r="F60" s="161" t="s">
        <v>1568</v>
      </c>
      <c r="G60" s="161">
        <v>6516311</v>
      </c>
      <c r="H60" s="161" t="s">
        <v>1569</v>
      </c>
      <c r="I60" s="161" t="s">
        <v>1486</v>
      </c>
      <c r="J60" s="161" t="s">
        <v>41</v>
      </c>
      <c r="K60" s="161" t="s">
        <v>1570</v>
      </c>
      <c r="L60" s="161" t="s">
        <v>50</v>
      </c>
      <c r="M60" s="161" t="s">
        <v>32</v>
      </c>
      <c r="N60" s="161">
        <v>2008</v>
      </c>
      <c r="O60" s="161" t="s">
        <v>1571</v>
      </c>
      <c r="P60" s="161" t="s">
        <v>1572</v>
      </c>
      <c r="Q60" s="161">
        <v>50.164706199999991</v>
      </c>
      <c r="R60" s="161" t="s">
        <v>1497</v>
      </c>
      <c r="S60" s="180" t="s">
        <v>41</v>
      </c>
      <c r="T60" s="161">
        <v>1.092464E-3</v>
      </c>
      <c r="U60" s="161">
        <v>26</v>
      </c>
      <c r="V60" s="161" t="s">
        <v>1554</v>
      </c>
      <c r="W60" s="161" t="s">
        <v>36</v>
      </c>
      <c r="X60" s="161" t="s">
        <v>2492</v>
      </c>
      <c r="Y60" s="161" t="s">
        <v>2493</v>
      </c>
      <c r="Z60" s="161" t="s">
        <v>466</v>
      </c>
      <c r="AA60" s="161"/>
      <c r="AB60" s="161"/>
      <c r="AC60" s="184" t="s">
        <v>2390</v>
      </c>
      <c r="AD60" s="185">
        <v>0.81676082862523547</v>
      </c>
      <c r="AE60" s="186">
        <v>14821614</v>
      </c>
      <c r="AF60" s="184">
        <v>11</v>
      </c>
      <c r="AG60" s="184"/>
      <c r="AH60" s="184" t="s">
        <v>2765</v>
      </c>
      <c r="AI60" s="150">
        <v>2</v>
      </c>
      <c r="AJ60" s="182">
        <v>40865</v>
      </c>
      <c r="AK60" s="150"/>
      <c r="AL60" s="150" t="s">
        <v>2580</v>
      </c>
      <c r="AM60" s="150"/>
      <c r="AN60" s="150" t="s">
        <v>2581</v>
      </c>
      <c r="AO60" s="215">
        <f t="shared" ref="AO60:AO62" si="3">AD60*AF60</f>
        <v>8.984369114877591</v>
      </c>
      <c r="AP60" s="210" t="s">
        <v>2813</v>
      </c>
    </row>
    <row r="61" spans="1:42" s="187" customFormat="1" ht="229.5" hidden="1">
      <c r="A61" s="161" t="s">
        <v>1564</v>
      </c>
      <c r="B61" s="161" t="s">
        <v>1565</v>
      </c>
      <c r="C61" s="161" t="s">
        <v>77</v>
      </c>
      <c r="D61" s="161" t="s">
        <v>1566</v>
      </c>
      <c r="E61" s="161" t="s">
        <v>1567</v>
      </c>
      <c r="F61" s="161" t="s">
        <v>1568</v>
      </c>
      <c r="G61" s="161">
        <v>6516311</v>
      </c>
      <c r="H61" s="161" t="s">
        <v>1569</v>
      </c>
      <c r="I61" s="161" t="s">
        <v>1486</v>
      </c>
      <c r="J61" s="161" t="s">
        <v>41</v>
      </c>
      <c r="K61" s="161" t="s">
        <v>1570</v>
      </c>
      <c r="L61" s="161" t="s">
        <v>50</v>
      </c>
      <c r="M61" s="161" t="s">
        <v>32</v>
      </c>
      <c r="N61" s="161">
        <v>2008</v>
      </c>
      <c r="O61" s="161" t="s">
        <v>1571</v>
      </c>
      <c r="P61" s="161" t="s">
        <v>1572</v>
      </c>
      <c r="Q61" s="161">
        <v>50.164706199999991</v>
      </c>
      <c r="R61" s="161" t="s">
        <v>1497</v>
      </c>
      <c r="S61" s="180" t="s">
        <v>41</v>
      </c>
      <c r="T61" s="161">
        <v>1.092464E-3</v>
      </c>
      <c r="U61" s="161">
        <v>26</v>
      </c>
      <c r="V61" s="161" t="s">
        <v>1554</v>
      </c>
      <c r="W61" s="161" t="s">
        <v>36</v>
      </c>
      <c r="X61" s="161" t="s">
        <v>2492</v>
      </c>
      <c r="Y61" s="161" t="s">
        <v>2493</v>
      </c>
      <c r="Z61" s="161" t="s">
        <v>466</v>
      </c>
      <c r="AA61" s="161"/>
      <c r="AB61" s="161"/>
      <c r="AC61" s="184" t="s">
        <v>2390</v>
      </c>
      <c r="AD61" s="185">
        <v>0.1642184557438795</v>
      </c>
      <c r="AE61" s="186">
        <v>14828614</v>
      </c>
      <c r="AF61" s="184">
        <v>11</v>
      </c>
      <c r="AG61" s="184"/>
      <c r="AH61" s="184" t="s">
        <v>2765</v>
      </c>
      <c r="AI61" s="150">
        <v>2</v>
      </c>
      <c r="AJ61" s="182">
        <v>40865</v>
      </c>
      <c r="AK61" s="150"/>
      <c r="AL61" s="150" t="s">
        <v>2580</v>
      </c>
      <c r="AM61" s="150"/>
      <c r="AN61" s="150" t="s">
        <v>2581</v>
      </c>
      <c r="AO61" s="215">
        <f t="shared" si="3"/>
        <v>1.8064030131826745</v>
      </c>
      <c r="AP61" s="210" t="s">
        <v>2813</v>
      </c>
    </row>
    <row r="62" spans="1:42" s="187" customFormat="1" ht="229.5" hidden="1">
      <c r="A62" s="161" t="s">
        <v>1564</v>
      </c>
      <c r="B62" s="161" t="s">
        <v>1565</v>
      </c>
      <c r="C62" s="161" t="s">
        <v>77</v>
      </c>
      <c r="D62" s="161" t="s">
        <v>1566</v>
      </c>
      <c r="E62" s="161" t="s">
        <v>1567</v>
      </c>
      <c r="F62" s="161" t="s">
        <v>1568</v>
      </c>
      <c r="G62" s="161">
        <v>6516311</v>
      </c>
      <c r="H62" s="161" t="s">
        <v>1569</v>
      </c>
      <c r="I62" s="161" t="s">
        <v>1486</v>
      </c>
      <c r="J62" s="161" t="s">
        <v>41</v>
      </c>
      <c r="K62" s="161" t="s">
        <v>1570</v>
      </c>
      <c r="L62" s="161" t="s">
        <v>50</v>
      </c>
      <c r="M62" s="161" t="s">
        <v>32</v>
      </c>
      <c r="N62" s="161">
        <v>2008</v>
      </c>
      <c r="O62" s="161" t="s">
        <v>1571</v>
      </c>
      <c r="P62" s="161" t="s">
        <v>1572</v>
      </c>
      <c r="Q62" s="161">
        <v>50.164706199999991</v>
      </c>
      <c r="R62" s="161" t="s">
        <v>1497</v>
      </c>
      <c r="S62" s="180" t="s">
        <v>41</v>
      </c>
      <c r="T62" s="161">
        <v>1.092464E-3</v>
      </c>
      <c r="U62" s="161">
        <v>26</v>
      </c>
      <c r="V62" s="161" t="s">
        <v>1554</v>
      </c>
      <c r="W62" s="161" t="s">
        <v>36</v>
      </c>
      <c r="X62" s="161" t="s">
        <v>2492</v>
      </c>
      <c r="Y62" s="161" t="s">
        <v>2493</v>
      </c>
      <c r="Z62" s="161" t="s">
        <v>466</v>
      </c>
      <c r="AA62" s="161"/>
      <c r="AB62" s="161"/>
      <c r="AC62" s="184" t="s">
        <v>2390</v>
      </c>
      <c r="AD62" s="185">
        <v>1.9020715630885126E-2</v>
      </c>
      <c r="AE62" s="186">
        <v>14828914</v>
      </c>
      <c r="AF62" s="184">
        <v>11</v>
      </c>
      <c r="AG62" s="184"/>
      <c r="AH62" s="184" t="s">
        <v>2765</v>
      </c>
      <c r="AI62" s="150">
        <v>2</v>
      </c>
      <c r="AJ62" s="182">
        <v>40865</v>
      </c>
      <c r="AK62" s="150"/>
      <c r="AL62" s="150" t="s">
        <v>2580</v>
      </c>
      <c r="AM62" s="150"/>
      <c r="AN62" s="150" t="s">
        <v>2581</v>
      </c>
      <c r="AO62" s="215">
        <f t="shared" si="3"/>
        <v>0.20922787193973638</v>
      </c>
      <c r="AP62" s="210" t="s">
        <v>2813</v>
      </c>
    </row>
    <row r="63" spans="1:42" ht="127.5" hidden="1">
      <c r="A63" s="161" t="s">
        <v>1488</v>
      </c>
      <c r="B63" s="161" t="s">
        <v>1573</v>
      </c>
      <c r="C63" s="161" t="s">
        <v>1490</v>
      </c>
      <c r="D63" s="161" t="s">
        <v>1574</v>
      </c>
      <c r="E63" s="161" t="s">
        <v>1492</v>
      </c>
      <c r="F63" s="161" t="s">
        <v>1575</v>
      </c>
      <c r="G63" s="161">
        <v>7228811</v>
      </c>
      <c r="H63" s="161" t="s">
        <v>1576</v>
      </c>
      <c r="I63" s="161" t="s">
        <v>1486</v>
      </c>
      <c r="J63" s="161" t="s">
        <v>41</v>
      </c>
      <c r="K63" s="161" t="s">
        <v>1577</v>
      </c>
      <c r="L63" s="161" t="s">
        <v>1578</v>
      </c>
      <c r="M63" s="161" t="s">
        <v>32</v>
      </c>
      <c r="N63" s="161">
        <v>2008</v>
      </c>
      <c r="O63" s="161" t="s">
        <v>1579</v>
      </c>
      <c r="P63" s="161" t="s">
        <v>1580</v>
      </c>
      <c r="Q63" s="161">
        <v>1.2716960000000002</v>
      </c>
      <c r="R63" s="161" t="s">
        <v>1497</v>
      </c>
      <c r="S63" s="180" t="s">
        <v>41</v>
      </c>
      <c r="T63" s="161"/>
      <c r="U63" s="161">
        <v>0.32830000000000004</v>
      </c>
      <c r="V63" s="161" t="s">
        <v>35</v>
      </c>
      <c r="W63" s="161" t="s">
        <v>1543</v>
      </c>
      <c r="X63" s="161"/>
      <c r="Y63" s="161" t="s">
        <v>2767</v>
      </c>
      <c r="Z63" s="161"/>
      <c r="AA63" s="161"/>
      <c r="AB63" s="161"/>
      <c r="AC63" s="150" t="s">
        <v>2304</v>
      </c>
      <c r="AD63" s="169">
        <v>2.5316455696202531E-2</v>
      </c>
      <c r="AE63" s="181" t="s">
        <v>2639</v>
      </c>
      <c r="AF63" s="150"/>
      <c r="AG63" s="210"/>
      <c r="AH63" s="150" t="s">
        <v>2766</v>
      </c>
      <c r="AI63" s="150">
        <v>2</v>
      </c>
      <c r="AJ63" s="182">
        <v>40865</v>
      </c>
      <c r="AK63" s="150"/>
      <c r="AL63" s="150" t="s">
        <v>2580</v>
      </c>
      <c r="AM63" s="150"/>
      <c r="AN63" s="150" t="s">
        <v>2581</v>
      </c>
      <c r="AO63" s="215">
        <f t="shared" ref="AO63:AO75" si="4">AD63*U63</f>
        <v>8.3113924050632927E-3</v>
      </c>
      <c r="AP63" s="210" t="s">
        <v>2813</v>
      </c>
    </row>
    <row r="64" spans="1:42" ht="127.5" hidden="1">
      <c r="A64" s="161" t="s">
        <v>1488</v>
      </c>
      <c r="B64" s="161" t="s">
        <v>1573</v>
      </c>
      <c r="C64" s="161" t="s">
        <v>1490</v>
      </c>
      <c r="D64" s="161" t="s">
        <v>1574</v>
      </c>
      <c r="E64" s="161" t="s">
        <v>1492</v>
      </c>
      <c r="F64" s="161" t="s">
        <v>1575</v>
      </c>
      <c r="G64" s="161">
        <v>7228811</v>
      </c>
      <c r="H64" s="161" t="s">
        <v>1576</v>
      </c>
      <c r="I64" s="161" t="s">
        <v>1486</v>
      </c>
      <c r="J64" s="161" t="s">
        <v>41</v>
      </c>
      <c r="K64" s="161" t="s">
        <v>1577</v>
      </c>
      <c r="L64" s="161" t="s">
        <v>1578</v>
      </c>
      <c r="M64" s="161" t="s">
        <v>32</v>
      </c>
      <c r="N64" s="161">
        <v>2008</v>
      </c>
      <c r="O64" s="161" t="s">
        <v>1579</v>
      </c>
      <c r="P64" s="161" t="s">
        <v>1580</v>
      </c>
      <c r="Q64" s="161">
        <v>1.2716960000000002</v>
      </c>
      <c r="R64" s="161" t="s">
        <v>1497</v>
      </c>
      <c r="S64" s="180" t="s">
        <v>41</v>
      </c>
      <c r="T64" s="161"/>
      <c r="U64" s="161">
        <v>0.32830000000000004</v>
      </c>
      <c r="V64" s="161" t="s">
        <v>35</v>
      </c>
      <c r="W64" s="161" t="s">
        <v>1543</v>
      </c>
      <c r="X64" s="161"/>
      <c r="Y64" s="161" t="s">
        <v>2767</v>
      </c>
      <c r="Z64" s="161"/>
      <c r="AA64" s="161"/>
      <c r="AB64" s="161"/>
      <c r="AC64" s="150" t="s">
        <v>2304</v>
      </c>
      <c r="AD64" s="169">
        <v>4.2194092827004218E-2</v>
      </c>
      <c r="AE64" s="181" t="s">
        <v>2640</v>
      </c>
      <c r="AF64" s="150"/>
      <c r="AG64" s="210"/>
      <c r="AH64" s="150" t="s">
        <v>2766</v>
      </c>
      <c r="AI64" s="150">
        <v>2</v>
      </c>
      <c r="AJ64" s="182">
        <v>40865</v>
      </c>
      <c r="AK64" s="150"/>
      <c r="AL64" s="150" t="s">
        <v>2580</v>
      </c>
      <c r="AM64" s="150"/>
      <c r="AN64" s="150" t="s">
        <v>2581</v>
      </c>
      <c r="AO64" s="215">
        <f t="shared" si="4"/>
        <v>1.3852320675105487E-2</v>
      </c>
      <c r="AP64" s="210" t="s">
        <v>2813</v>
      </c>
    </row>
    <row r="65" spans="1:42" ht="127.5" hidden="1">
      <c r="A65" s="161" t="s">
        <v>1488</v>
      </c>
      <c r="B65" s="161" t="s">
        <v>1573</v>
      </c>
      <c r="C65" s="161" t="s">
        <v>1490</v>
      </c>
      <c r="D65" s="161" t="s">
        <v>1574</v>
      </c>
      <c r="E65" s="161" t="s">
        <v>1492</v>
      </c>
      <c r="F65" s="161" t="s">
        <v>1575</v>
      </c>
      <c r="G65" s="161">
        <v>7228811</v>
      </c>
      <c r="H65" s="161" t="s">
        <v>1576</v>
      </c>
      <c r="I65" s="161" t="s">
        <v>1486</v>
      </c>
      <c r="J65" s="161" t="s">
        <v>41</v>
      </c>
      <c r="K65" s="161" t="s">
        <v>1577</v>
      </c>
      <c r="L65" s="161" t="s">
        <v>1578</v>
      </c>
      <c r="M65" s="161" t="s">
        <v>32</v>
      </c>
      <c r="N65" s="161">
        <v>2008</v>
      </c>
      <c r="O65" s="161" t="s">
        <v>1579</v>
      </c>
      <c r="P65" s="161" t="s">
        <v>1580</v>
      </c>
      <c r="Q65" s="161">
        <v>1.2716960000000002</v>
      </c>
      <c r="R65" s="161" t="s">
        <v>1497</v>
      </c>
      <c r="S65" s="180" t="s">
        <v>41</v>
      </c>
      <c r="T65" s="161"/>
      <c r="U65" s="161">
        <v>0.32830000000000004</v>
      </c>
      <c r="V65" s="161" t="s">
        <v>35</v>
      </c>
      <c r="W65" s="161" t="s">
        <v>1543</v>
      </c>
      <c r="X65" s="161"/>
      <c r="Y65" s="161" t="s">
        <v>2767</v>
      </c>
      <c r="Z65" s="161"/>
      <c r="AA65" s="161"/>
      <c r="AB65" s="161"/>
      <c r="AC65" s="150" t="s">
        <v>2304</v>
      </c>
      <c r="AD65" s="169">
        <v>0.1940928270042194</v>
      </c>
      <c r="AE65" s="181" t="s">
        <v>2641</v>
      </c>
      <c r="AF65" s="150"/>
      <c r="AG65" s="210"/>
      <c r="AH65" s="150" t="s">
        <v>2766</v>
      </c>
      <c r="AI65" s="150">
        <v>2</v>
      </c>
      <c r="AJ65" s="182">
        <v>40865</v>
      </c>
      <c r="AK65" s="150"/>
      <c r="AL65" s="150" t="s">
        <v>2580</v>
      </c>
      <c r="AM65" s="150"/>
      <c r="AN65" s="150" t="s">
        <v>2581</v>
      </c>
      <c r="AO65" s="215">
        <f t="shared" si="4"/>
        <v>6.3720675105485236E-2</v>
      </c>
      <c r="AP65" s="210" t="s">
        <v>2813</v>
      </c>
    </row>
    <row r="66" spans="1:42" ht="127.5" hidden="1">
      <c r="A66" s="161" t="s">
        <v>1488</v>
      </c>
      <c r="B66" s="161" t="s">
        <v>1573</v>
      </c>
      <c r="C66" s="161" t="s">
        <v>1490</v>
      </c>
      <c r="D66" s="161" t="s">
        <v>1574</v>
      </c>
      <c r="E66" s="161" t="s">
        <v>1492</v>
      </c>
      <c r="F66" s="161" t="s">
        <v>1575</v>
      </c>
      <c r="G66" s="161">
        <v>7228811</v>
      </c>
      <c r="H66" s="161" t="s">
        <v>1576</v>
      </c>
      <c r="I66" s="161" t="s">
        <v>1486</v>
      </c>
      <c r="J66" s="161" t="s">
        <v>41</v>
      </c>
      <c r="K66" s="161" t="s">
        <v>1577</v>
      </c>
      <c r="L66" s="161" t="s">
        <v>1578</v>
      </c>
      <c r="M66" s="161" t="s">
        <v>32</v>
      </c>
      <c r="N66" s="161">
        <v>2008</v>
      </c>
      <c r="O66" s="161" t="s">
        <v>1579</v>
      </c>
      <c r="P66" s="161" t="s">
        <v>1580</v>
      </c>
      <c r="Q66" s="161">
        <v>1.2716960000000002</v>
      </c>
      <c r="R66" s="161" t="s">
        <v>1497</v>
      </c>
      <c r="S66" s="180" t="s">
        <v>41</v>
      </c>
      <c r="T66" s="161"/>
      <c r="U66" s="161">
        <v>0.32830000000000004</v>
      </c>
      <c r="V66" s="161" t="s">
        <v>35</v>
      </c>
      <c r="W66" s="161" t="s">
        <v>1543</v>
      </c>
      <c r="X66" s="161"/>
      <c r="Y66" s="161" t="s">
        <v>2767</v>
      </c>
      <c r="Z66" s="161"/>
      <c r="AA66" s="161"/>
      <c r="AB66" s="161"/>
      <c r="AC66" s="150" t="s">
        <v>2304</v>
      </c>
      <c r="AD66" s="169">
        <v>1.1251758087201125E-2</v>
      </c>
      <c r="AE66" s="181" t="s">
        <v>2642</v>
      </c>
      <c r="AF66" s="150"/>
      <c r="AG66" s="210"/>
      <c r="AH66" s="150" t="s">
        <v>2766</v>
      </c>
      <c r="AI66" s="150">
        <v>2</v>
      </c>
      <c r="AJ66" s="182">
        <v>40865</v>
      </c>
      <c r="AK66" s="150"/>
      <c r="AL66" s="150" t="s">
        <v>2580</v>
      </c>
      <c r="AM66" s="150"/>
      <c r="AN66" s="150" t="s">
        <v>2581</v>
      </c>
      <c r="AO66" s="215">
        <f t="shared" si="4"/>
        <v>3.6939521800281299E-3</v>
      </c>
      <c r="AP66" s="210" t="s">
        <v>2813</v>
      </c>
    </row>
    <row r="67" spans="1:42" ht="127.5" hidden="1">
      <c r="A67" s="161" t="s">
        <v>1488</v>
      </c>
      <c r="B67" s="161" t="s">
        <v>1573</v>
      </c>
      <c r="C67" s="161" t="s">
        <v>1490</v>
      </c>
      <c r="D67" s="161" t="s">
        <v>1574</v>
      </c>
      <c r="E67" s="161" t="s">
        <v>1492</v>
      </c>
      <c r="F67" s="161" t="s">
        <v>1575</v>
      </c>
      <c r="G67" s="161">
        <v>7228811</v>
      </c>
      <c r="H67" s="161" t="s">
        <v>1576</v>
      </c>
      <c r="I67" s="161" t="s">
        <v>1486</v>
      </c>
      <c r="J67" s="161" t="s">
        <v>41</v>
      </c>
      <c r="K67" s="161" t="s">
        <v>1577</v>
      </c>
      <c r="L67" s="161" t="s">
        <v>1578</v>
      </c>
      <c r="M67" s="161" t="s">
        <v>32</v>
      </c>
      <c r="N67" s="161">
        <v>2008</v>
      </c>
      <c r="O67" s="161" t="s">
        <v>1579</v>
      </c>
      <c r="P67" s="161" t="s">
        <v>1580</v>
      </c>
      <c r="Q67" s="161">
        <v>1.2716960000000002</v>
      </c>
      <c r="R67" s="161" t="s">
        <v>1497</v>
      </c>
      <c r="S67" s="180" t="s">
        <v>41</v>
      </c>
      <c r="T67" s="161"/>
      <c r="U67" s="161">
        <v>0.32830000000000004</v>
      </c>
      <c r="V67" s="161" t="s">
        <v>35</v>
      </c>
      <c r="W67" s="161" t="s">
        <v>1543</v>
      </c>
      <c r="X67" s="161"/>
      <c r="Y67" s="161" t="s">
        <v>2767</v>
      </c>
      <c r="Z67" s="161"/>
      <c r="AA67" s="161"/>
      <c r="AB67" s="161"/>
      <c r="AC67" s="150" t="s">
        <v>2304</v>
      </c>
      <c r="AD67" s="169">
        <v>4.6413502109704644E-2</v>
      </c>
      <c r="AE67" s="181" t="s">
        <v>2643</v>
      </c>
      <c r="AF67" s="150"/>
      <c r="AG67" s="210"/>
      <c r="AH67" s="150" t="s">
        <v>2766</v>
      </c>
      <c r="AI67" s="150">
        <v>2</v>
      </c>
      <c r="AJ67" s="182">
        <v>40865</v>
      </c>
      <c r="AK67" s="150"/>
      <c r="AL67" s="150" t="s">
        <v>2580</v>
      </c>
      <c r="AM67" s="150"/>
      <c r="AN67" s="150" t="s">
        <v>2581</v>
      </c>
      <c r="AO67" s="215">
        <f t="shared" si="4"/>
        <v>1.5237552742616036E-2</v>
      </c>
      <c r="AP67" s="210" t="s">
        <v>2813</v>
      </c>
    </row>
    <row r="68" spans="1:42" ht="127.5" hidden="1">
      <c r="A68" s="161" t="s">
        <v>1488</v>
      </c>
      <c r="B68" s="161" t="s">
        <v>1573</v>
      </c>
      <c r="C68" s="161" t="s">
        <v>1490</v>
      </c>
      <c r="D68" s="161" t="s">
        <v>1574</v>
      </c>
      <c r="E68" s="161" t="s">
        <v>1492</v>
      </c>
      <c r="F68" s="161" t="s">
        <v>1575</v>
      </c>
      <c r="G68" s="161">
        <v>7228811</v>
      </c>
      <c r="H68" s="161" t="s">
        <v>1576</v>
      </c>
      <c r="I68" s="161" t="s">
        <v>1486</v>
      </c>
      <c r="J68" s="161" t="s">
        <v>41</v>
      </c>
      <c r="K68" s="161" t="s">
        <v>1577</v>
      </c>
      <c r="L68" s="161" t="s">
        <v>1578</v>
      </c>
      <c r="M68" s="161" t="s">
        <v>32</v>
      </c>
      <c r="N68" s="161">
        <v>2008</v>
      </c>
      <c r="O68" s="161" t="s">
        <v>1579</v>
      </c>
      <c r="P68" s="161" t="s">
        <v>1580</v>
      </c>
      <c r="Q68" s="161">
        <v>1.2716960000000002</v>
      </c>
      <c r="R68" s="161" t="s">
        <v>1497</v>
      </c>
      <c r="S68" s="180" t="s">
        <v>41</v>
      </c>
      <c r="T68" s="161"/>
      <c r="U68" s="161">
        <v>0.32830000000000004</v>
      </c>
      <c r="V68" s="161" t="s">
        <v>35</v>
      </c>
      <c r="W68" s="161" t="s">
        <v>1543</v>
      </c>
      <c r="X68" s="161"/>
      <c r="Y68" s="161" t="s">
        <v>2767</v>
      </c>
      <c r="Z68" s="161"/>
      <c r="AA68" s="161"/>
      <c r="AB68" s="161"/>
      <c r="AC68" s="150" t="s">
        <v>2304</v>
      </c>
      <c r="AD68" s="169">
        <v>4.9226441631504921E-2</v>
      </c>
      <c r="AE68" s="181" t="s">
        <v>2644</v>
      </c>
      <c r="AF68" s="150"/>
      <c r="AG68" s="210"/>
      <c r="AH68" s="150" t="s">
        <v>2766</v>
      </c>
      <c r="AI68" s="150">
        <v>2</v>
      </c>
      <c r="AJ68" s="182">
        <v>40865</v>
      </c>
      <c r="AK68" s="150"/>
      <c r="AL68" s="150" t="s">
        <v>2580</v>
      </c>
      <c r="AM68" s="150"/>
      <c r="AN68" s="150" t="s">
        <v>2581</v>
      </c>
      <c r="AO68" s="215">
        <f t="shared" si="4"/>
        <v>1.6161040787623066E-2</v>
      </c>
      <c r="AP68" s="210" t="s">
        <v>2813</v>
      </c>
    </row>
    <row r="69" spans="1:42" ht="127.5" hidden="1">
      <c r="A69" s="161" t="s">
        <v>1488</v>
      </c>
      <c r="B69" s="161" t="s">
        <v>1573</v>
      </c>
      <c r="C69" s="161" t="s">
        <v>1490</v>
      </c>
      <c r="D69" s="161" t="s">
        <v>1574</v>
      </c>
      <c r="E69" s="161" t="s">
        <v>1492</v>
      </c>
      <c r="F69" s="161" t="s">
        <v>1575</v>
      </c>
      <c r="G69" s="161">
        <v>7228811</v>
      </c>
      <c r="H69" s="161" t="s">
        <v>1576</v>
      </c>
      <c r="I69" s="161" t="s">
        <v>1486</v>
      </c>
      <c r="J69" s="161" t="s">
        <v>41</v>
      </c>
      <c r="K69" s="161" t="s">
        <v>1577</v>
      </c>
      <c r="L69" s="161" t="s">
        <v>1578</v>
      </c>
      <c r="M69" s="161" t="s">
        <v>32</v>
      </c>
      <c r="N69" s="161">
        <v>2008</v>
      </c>
      <c r="O69" s="161" t="s">
        <v>1579</v>
      </c>
      <c r="P69" s="161" t="s">
        <v>1580</v>
      </c>
      <c r="Q69" s="161">
        <v>1.2716960000000002</v>
      </c>
      <c r="R69" s="161" t="s">
        <v>1497</v>
      </c>
      <c r="S69" s="180" t="s">
        <v>41</v>
      </c>
      <c r="T69" s="161"/>
      <c r="U69" s="161">
        <v>0.32830000000000004</v>
      </c>
      <c r="V69" s="161" t="s">
        <v>35</v>
      </c>
      <c r="W69" s="161" t="s">
        <v>1543</v>
      </c>
      <c r="X69" s="161"/>
      <c r="Y69" s="161" t="s">
        <v>2767</v>
      </c>
      <c r="Z69" s="161"/>
      <c r="AA69" s="161"/>
      <c r="AB69" s="161"/>
      <c r="AC69" s="150" t="s">
        <v>2304</v>
      </c>
      <c r="AD69" s="169">
        <v>0.20253164556962025</v>
      </c>
      <c r="AE69" s="181" t="s">
        <v>2645</v>
      </c>
      <c r="AF69" s="150"/>
      <c r="AG69" s="210"/>
      <c r="AH69" s="150" t="s">
        <v>2766</v>
      </c>
      <c r="AI69" s="150">
        <v>2</v>
      </c>
      <c r="AJ69" s="182">
        <v>40865</v>
      </c>
      <c r="AK69" s="150"/>
      <c r="AL69" s="150" t="s">
        <v>2580</v>
      </c>
      <c r="AM69" s="150"/>
      <c r="AN69" s="150" t="s">
        <v>2581</v>
      </c>
      <c r="AO69" s="215">
        <f t="shared" si="4"/>
        <v>6.6491139240506342E-2</v>
      </c>
      <c r="AP69" s="210" t="s">
        <v>2813</v>
      </c>
    </row>
    <row r="70" spans="1:42" ht="127.5" hidden="1">
      <c r="A70" s="161" t="s">
        <v>1488</v>
      </c>
      <c r="B70" s="161" t="s">
        <v>1573</v>
      </c>
      <c r="C70" s="161" t="s">
        <v>1490</v>
      </c>
      <c r="D70" s="161" t="s">
        <v>1574</v>
      </c>
      <c r="E70" s="161" t="s">
        <v>1492</v>
      </c>
      <c r="F70" s="161" t="s">
        <v>1575</v>
      </c>
      <c r="G70" s="161">
        <v>7228811</v>
      </c>
      <c r="H70" s="161" t="s">
        <v>1576</v>
      </c>
      <c r="I70" s="161" t="s">
        <v>1486</v>
      </c>
      <c r="J70" s="161" t="s">
        <v>41</v>
      </c>
      <c r="K70" s="161" t="s">
        <v>1577</v>
      </c>
      <c r="L70" s="161" t="s">
        <v>1578</v>
      </c>
      <c r="M70" s="161" t="s">
        <v>32</v>
      </c>
      <c r="N70" s="161">
        <v>2008</v>
      </c>
      <c r="O70" s="161" t="s">
        <v>1579</v>
      </c>
      <c r="P70" s="161" t="s">
        <v>1580</v>
      </c>
      <c r="Q70" s="161">
        <v>1.2716960000000002</v>
      </c>
      <c r="R70" s="161" t="s">
        <v>1497</v>
      </c>
      <c r="S70" s="180" t="s">
        <v>41</v>
      </c>
      <c r="T70" s="161"/>
      <c r="U70" s="161">
        <v>0.32830000000000004</v>
      </c>
      <c r="V70" s="161" t="s">
        <v>35</v>
      </c>
      <c r="W70" s="161" t="s">
        <v>1543</v>
      </c>
      <c r="X70" s="161"/>
      <c r="Y70" s="161" t="s">
        <v>2767</v>
      </c>
      <c r="Z70" s="161"/>
      <c r="AA70" s="161"/>
      <c r="AB70" s="161"/>
      <c r="AC70" s="150" t="s">
        <v>2304</v>
      </c>
      <c r="AD70" s="169">
        <v>0.14345991561181434</v>
      </c>
      <c r="AE70" s="181" t="s">
        <v>2646</v>
      </c>
      <c r="AF70" s="150"/>
      <c r="AG70" s="210"/>
      <c r="AH70" s="150" t="s">
        <v>2766</v>
      </c>
      <c r="AI70" s="150">
        <v>2</v>
      </c>
      <c r="AJ70" s="182">
        <v>40865</v>
      </c>
      <c r="AK70" s="150"/>
      <c r="AL70" s="150" t="s">
        <v>2580</v>
      </c>
      <c r="AM70" s="150"/>
      <c r="AN70" s="150" t="s">
        <v>2581</v>
      </c>
      <c r="AO70" s="215">
        <f t="shared" si="4"/>
        <v>4.7097890295358651E-2</v>
      </c>
      <c r="AP70" s="210" t="s">
        <v>2813</v>
      </c>
    </row>
    <row r="71" spans="1:42" ht="127.5" hidden="1">
      <c r="A71" s="161" t="s">
        <v>1488</v>
      </c>
      <c r="B71" s="161" t="s">
        <v>1573</v>
      </c>
      <c r="C71" s="161" t="s">
        <v>1490</v>
      </c>
      <c r="D71" s="161" t="s">
        <v>1574</v>
      </c>
      <c r="E71" s="161" t="s">
        <v>1492</v>
      </c>
      <c r="F71" s="161" t="s">
        <v>1575</v>
      </c>
      <c r="G71" s="161">
        <v>7228811</v>
      </c>
      <c r="H71" s="161" t="s">
        <v>1576</v>
      </c>
      <c r="I71" s="161" t="s">
        <v>1486</v>
      </c>
      <c r="J71" s="161" t="s">
        <v>41</v>
      </c>
      <c r="K71" s="161" t="s">
        <v>1577</v>
      </c>
      <c r="L71" s="161" t="s">
        <v>1578</v>
      </c>
      <c r="M71" s="161" t="s">
        <v>32</v>
      </c>
      <c r="N71" s="161">
        <v>2008</v>
      </c>
      <c r="O71" s="161" t="s">
        <v>1579</v>
      </c>
      <c r="P71" s="161" t="s">
        <v>1580</v>
      </c>
      <c r="Q71" s="161">
        <v>1.2716960000000002</v>
      </c>
      <c r="R71" s="161" t="s">
        <v>1497</v>
      </c>
      <c r="S71" s="180" t="s">
        <v>41</v>
      </c>
      <c r="T71" s="161"/>
      <c r="U71" s="161">
        <v>0.32830000000000004</v>
      </c>
      <c r="V71" s="161" t="s">
        <v>35</v>
      </c>
      <c r="W71" s="161" t="s">
        <v>1543</v>
      </c>
      <c r="X71" s="161"/>
      <c r="Y71" s="161" t="s">
        <v>2767</v>
      </c>
      <c r="Z71" s="161"/>
      <c r="AA71" s="161"/>
      <c r="AB71" s="161"/>
      <c r="AC71" s="150" t="s">
        <v>2304</v>
      </c>
      <c r="AD71" s="169">
        <v>3.5161744022503515E-2</v>
      </c>
      <c r="AE71" s="181" t="s">
        <v>2647</v>
      </c>
      <c r="AF71" s="150"/>
      <c r="AG71" s="210"/>
      <c r="AH71" s="150" t="s">
        <v>2766</v>
      </c>
      <c r="AI71" s="150">
        <v>2</v>
      </c>
      <c r="AJ71" s="182">
        <v>40865</v>
      </c>
      <c r="AK71" s="150"/>
      <c r="AL71" s="150" t="s">
        <v>2580</v>
      </c>
      <c r="AM71" s="150"/>
      <c r="AN71" s="150" t="s">
        <v>2581</v>
      </c>
      <c r="AO71" s="215">
        <f t="shared" si="4"/>
        <v>1.1543600562587904E-2</v>
      </c>
      <c r="AP71" s="210" t="s">
        <v>2813</v>
      </c>
    </row>
    <row r="72" spans="1:42" ht="127.5" hidden="1">
      <c r="A72" s="161" t="s">
        <v>1488</v>
      </c>
      <c r="B72" s="161" t="s">
        <v>1573</v>
      </c>
      <c r="C72" s="161" t="s">
        <v>1490</v>
      </c>
      <c r="D72" s="161" t="s">
        <v>1574</v>
      </c>
      <c r="E72" s="161" t="s">
        <v>1492</v>
      </c>
      <c r="F72" s="161" t="s">
        <v>1575</v>
      </c>
      <c r="G72" s="161">
        <v>7228811</v>
      </c>
      <c r="H72" s="161" t="s">
        <v>1576</v>
      </c>
      <c r="I72" s="161" t="s">
        <v>1486</v>
      </c>
      <c r="J72" s="161" t="s">
        <v>41</v>
      </c>
      <c r="K72" s="161" t="s">
        <v>1577</v>
      </c>
      <c r="L72" s="161" t="s">
        <v>1578</v>
      </c>
      <c r="M72" s="161" t="s">
        <v>32</v>
      </c>
      <c r="N72" s="161">
        <v>2008</v>
      </c>
      <c r="O72" s="161" t="s">
        <v>1579</v>
      </c>
      <c r="P72" s="161" t="s">
        <v>1580</v>
      </c>
      <c r="Q72" s="161">
        <v>1.2716960000000002</v>
      </c>
      <c r="R72" s="161" t="s">
        <v>1497</v>
      </c>
      <c r="S72" s="180" t="s">
        <v>41</v>
      </c>
      <c r="T72" s="161"/>
      <c r="U72" s="161">
        <v>0.32830000000000004</v>
      </c>
      <c r="V72" s="161" t="s">
        <v>35</v>
      </c>
      <c r="W72" s="161" t="s">
        <v>1543</v>
      </c>
      <c r="X72" s="161"/>
      <c r="Y72" s="161" t="s">
        <v>2767</v>
      </c>
      <c r="Z72" s="161"/>
      <c r="AA72" s="161"/>
      <c r="AB72" s="161"/>
      <c r="AC72" s="150" t="s">
        <v>2304</v>
      </c>
      <c r="AD72" s="169">
        <v>0.25035161744022505</v>
      </c>
      <c r="AE72" s="181" t="s">
        <v>2648</v>
      </c>
      <c r="AF72" s="150"/>
      <c r="AG72" s="210"/>
      <c r="AH72" s="150" t="s">
        <v>2766</v>
      </c>
      <c r="AI72" s="150">
        <v>2</v>
      </c>
      <c r="AJ72" s="182">
        <v>40865</v>
      </c>
      <c r="AK72" s="150"/>
      <c r="AL72" s="150" t="s">
        <v>2580</v>
      </c>
      <c r="AM72" s="150"/>
      <c r="AN72" s="150" t="s">
        <v>2581</v>
      </c>
      <c r="AO72" s="215">
        <f t="shared" si="4"/>
        <v>8.2190436005625894E-2</v>
      </c>
      <c r="AP72" s="210" t="s">
        <v>2813</v>
      </c>
    </row>
    <row r="73" spans="1:42" ht="178.5" hidden="1">
      <c r="A73" s="161" t="s">
        <v>881</v>
      </c>
      <c r="B73" s="161" t="s">
        <v>563</v>
      </c>
      <c r="C73" s="161" t="s">
        <v>201</v>
      </c>
      <c r="D73" s="161" t="s">
        <v>564</v>
      </c>
      <c r="E73" s="161" t="s">
        <v>203</v>
      </c>
      <c r="F73" s="161" t="s">
        <v>204</v>
      </c>
      <c r="G73" s="161" t="s">
        <v>1581</v>
      </c>
      <c r="H73" s="161" t="s">
        <v>1582</v>
      </c>
      <c r="I73" s="161" t="s">
        <v>1486</v>
      </c>
      <c r="J73" s="161" t="s">
        <v>41</v>
      </c>
      <c r="K73" s="161" t="s">
        <v>1583</v>
      </c>
      <c r="L73" s="161" t="s">
        <v>50</v>
      </c>
      <c r="M73" s="161" t="s">
        <v>32</v>
      </c>
      <c r="N73" s="161">
        <v>2009</v>
      </c>
      <c r="O73" s="161" t="s">
        <v>1584</v>
      </c>
      <c r="P73" s="161" t="s">
        <v>1585</v>
      </c>
      <c r="Q73" s="161">
        <v>10</v>
      </c>
      <c r="R73" s="161" t="s">
        <v>1497</v>
      </c>
      <c r="S73" s="180" t="s">
        <v>41</v>
      </c>
      <c r="T73" s="161">
        <v>2.1481308199999996E-3</v>
      </c>
      <c r="U73" s="161">
        <v>17</v>
      </c>
      <c r="V73" s="161" t="s">
        <v>35</v>
      </c>
      <c r="W73" s="161" t="s">
        <v>36</v>
      </c>
      <c r="X73" s="161" t="s">
        <v>36</v>
      </c>
      <c r="Y73" s="161" t="s">
        <v>2429</v>
      </c>
      <c r="Z73" s="161" t="s">
        <v>2302</v>
      </c>
      <c r="AA73" s="161" t="s">
        <v>2430</v>
      </c>
      <c r="AB73" s="161" t="s">
        <v>2431</v>
      </c>
      <c r="AC73" s="161" t="s">
        <v>2304</v>
      </c>
      <c r="AD73" s="169">
        <f>ROUND(7/17,4)</f>
        <v>0.4118</v>
      </c>
      <c r="AE73" s="181">
        <v>24408514</v>
      </c>
      <c r="AF73" s="150"/>
      <c r="AG73" s="210"/>
      <c r="AH73" s="150" t="s">
        <v>2432</v>
      </c>
      <c r="AI73" s="150">
        <v>2</v>
      </c>
      <c r="AJ73" s="182">
        <v>40853</v>
      </c>
      <c r="AK73" s="150"/>
      <c r="AL73" s="150" t="s">
        <v>2580</v>
      </c>
      <c r="AM73" s="150" t="s">
        <v>2520</v>
      </c>
      <c r="AN73" s="150"/>
      <c r="AO73" s="215">
        <f t="shared" si="4"/>
        <v>7.0006000000000004</v>
      </c>
      <c r="AP73" s="210" t="s">
        <v>2813</v>
      </c>
    </row>
    <row r="74" spans="1:42" ht="178.5" hidden="1">
      <c r="A74" s="161" t="s">
        <v>881</v>
      </c>
      <c r="B74" s="161" t="s">
        <v>563</v>
      </c>
      <c r="C74" s="161" t="s">
        <v>201</v>
      </c>
      <c r="D74" s="161" t="s">
        <v>564</v>
      </c>
      <c r="E74" s="161" t="s">
        <v>203</v>
      </c>
      <c r="F74" s="161" t="s">
        <v>204</v>
      </c>
      <c r="G74" s="161" t="s">
        <v>1581</v>
      </c>
      <c r="H74" s="161" t="s">
        <v>1582</v>
      </c>
      <c r="I74" s="161" t="s">
        <v>1486</v>
      </c>
      <c r="J74" s="161" t="s">
        <v>41</v>
      </c>
      <c r="K74" s="161" t="s">
        <v>1583</v>
      </c>
      <c r="L74" s="161" t="s">
        <v>50</v>
      </c>
      <c r="M74" s="161" t="s">
        <v>32</v>
      </c>
      <c r="N74" s="161">
        <v>2009</v>
      </c>
      <c r="O74" s="161" t="s">
        <v>1584</v>
      </c>
      <c r="P74" s="161" t="s">
        <v>1585</v>
      </c>
      <c r="Q74" s="161">
        <v>10</v>
      </c>
      <c r="R74" s="161" t="s">
        <v>1497</v>
      </c>
      <c r="S74" s="180" t="s">
        <v>41</v>
      </c>
      <c r="T74" s="161">
        <v>2.1481308199999996E-3</v>
      </c>
      <c r="U74" s="161">
        <v>17</v>
      </c>
      <c r="V74" s="161" t="s">
        <v>35</v>
      </c>
      <c r="W74" s="161" t="s">
        <v>36</v>
      </c>
      <c r="X74" s="161" t="s">
        <v>36</v>
      </c>
      <c r="Y74" s="161" t="s">
        <v>2429</v>
      </c>
      <c r="Z74" s="161" t="s">
        <v>2302</v>
      </c>
      <c r="AA74" s="161" t="s">
        <v>2430</v>
      </c>
      <c r="AB74" s="161" t="s">
        <v>2431</v>
      </c>
      <c r="AC74" s="161" t="s">
        <v>2304</v>
      </c>
      <c r="AD74" s="169">
        <f>ROUND(5/17,4)</f>
        <v>0.29409999999999997</v>
      </c>
      <c r="AE74" s="181">
        <v>23667714</v>
      </c>
      <c r="AF74" s="150"/>
      <c r="AG74" s="210"/>
      <c r="AH74" s="150" t="s">
        <v>2432</v>
      </c>
      <c r="AI74" s="150">
        <v>2</v>
      </c>
      <c r="AJ74" s="182">
        <v>40853</v>
      </c>
      <c r="AK74" s="150"/>
      <c r="AL74" s="150" t="s">
        <v>2580</v>
      </c>
      <c r="AM74" s="150" t="s">
        <v>2520</v>
      </c>
      <c r="AN74" s="150"/>
      <c r="AO74" s="215">
        <f t="shared" si="4"/>
        <v>4.9996999999999998</v>
      </c>
      <c r="AP74" s="210" t="s">
        <v>2813</v>
      </c>
    </row>
    <row r="75" spans="1:42" ht="178.5" hidden="1">
      <c r="A75" s="161" t="s">
        <v>881</v>
      </c>
      <c r="B75" s="161" t="s">
        <v>563</v>
      </c>
      <c r="C75" s="161" t="s">
        <v>201</v>
      </c>
      <c r="D75" s="161" t="s">
        <v>564</v>
      </c>
      <c r="E75" s="161" t="s">
        <v>203</v>
      </c>
      <c r="F75" s="161" t="s">
        <v>204</v>
      </c>
      <c r="G75" s="161" t="s">
        <v>1581</v>
      </c>
      <c r="H75" s="161" t="s">
        <v>1582</v>
      </c>
      <c r="I75" s="161" t="s">
        <v>1486</v>
      </c>
      <c r="J75" s="161" t="s">
        <v>41</v>
      </c>
      <c r="K75" s="161" t="s">
        <v>1583</v>
      </c>
      <c r="L75" s="161" t="s">
        <v>50</v>
      </c>
      <c r="M75" s="161" t="s">
        <v>32</v>
      </c>
      <c r="N75" s="161">
        <v>2009</v>
      </c>
      <c r="O75" s="161" t="s">
        <v>1584</v>
      </c>
      <c r="P75" s="161" t="s">
        <v>1585</v>
      </c>
      <c r="Q75" s="161">
        <v>10</v>
      </c>
      <c r="R75" s="161" t="s">
        <v>1497</v>
      </c>
      <c r="S75" s="180" t="s">
        <v>41</v>
      </c>
      <c r="T75" s="161">
        <v>2.1481308199999996E-3</v>
      </c>
      <c r="U75" s="161">
        <v>17</v>
      </c>
      <c r="V75" s="161" t="s">
        <v>35</v>
      </c>
      <c r="W75" s="161" t="s">
        <v>36</v>
      </c>
      <c r="X75" s="161" t="s">
        <v>36</v>
      </c>
      <c r="Y75" s="161" t="s">
        <v>2429</v>
      </c>
      <c r="Z75" s="161" t="s">
        <v>2302</v>
      </c>
      <c r="AA75" s="161" t="s">
        <v>2430</v>
      </c>
      <c r="AB75" s="161" t="s">
        <v>2431</v>
      </c>
      <c r="AC75" s="161" t="s">
        <v>2304</v>
      </c>
      <c r="AD75" s="169">
        <f>ROUND(5/17,4)</f>
        <v>0.29409999999999997</v>
      </c>
      <c r="AE75" s="181">
        <v>23667414</v>
      </c>
      <c r="AF75" s="150"/>
      <c r="AG75" s="210"/>
      <c r="AH75" s="150" t="s">
        <v>2432</v>
      </c>
      <c r="AI75" s="150">
        <v>2</v>
      </c>
      <c r="AJ75" s="182">
        <v>40853</v>
      </c>
      <c r="AK75" s="150"/>
      <c r="AL75" s="150" t="s">
        <v>2580</v>
      </c>
      <c r="AM75" s="150" t="s">
        <v>2520</v>
      </c>
      <c r="AN75" s="150"/>
      <c r="AO75" s="215">
        <f t="shared" si="4"/>
        <v>4.9996999999999998</v>
      </c>
      <c r="AP75" s="210" t="s">
        <v>2813</v>
      </c>
    </row>
    <row r="76" spans="1:42" ht="102" hidden="1">
      <c r="A76" s="161" t="s">
        <v>883</v>
      </c>
      <c r="B76" s="161" t="s">
        <v>223</v>
      </c>
      <c r="C76" s="161" t="s">
        <v>224</v>
      </c>
      <c r="D76" s="161" t="s">
        <v>202</v>
      </c>
      <c r="E76" s="161" t="s">
        <v>225</v>
      </c>
      <c r="F76" s="161" t="s">
        <v>1586</v>
      </c>
      <c r="G76" s="161" t="s">
        <v>1587</v>
      </c>
      <c r="H76" s="161" t="s">
        <v>1588</v>
      </c>
      <c r="I76" s="161" t="s">
        <v>1486</v>
      </c>
      <c r="J76" s="161" t="s">
        <v>41</v>
      </c>
      <c r="K76" s="161" t="s">
        <v>1589</v>
      </c>
      <c r="L76" s="161" t="s">
        <v>1590</v>
      </c>
      <c r="M76" s="161" t="s">
        <v>32</v>
      </c>
      <c r="N76" s="161">
        <v>2008</v>
      </c>
      <c r="O76" s="161" t="s">
        <v>1591</v>
      </c>
      <c r="P76" s="161" t="s">
        <v>231</v>
      </c>
      <c r="Q76" s="161">
        <v>32.036663999999995</v>
      </c>
      <c r="R76" s="161" t="s">
        <v>1497</v>
      </c>
      <c r="S76" s="180" t="s">
        <v>41</v>
      </c>
      <c r="T76" s="161"/>
      <c r="U76" s="161">
        <v>2</v>
      </c>
      <c r="V76" s="161" t="s">
        <v>35</v>
      </c>
      <c r="W76" s="161" t="s">
        <v>36</v>
      </c>
      <c r="X76" s="161" t="s">
        <v>2339</v>
      </c>
      <c r="Y76" s="161" t="s">
        <v>2340</v>
      </c>
      <c r="Z76" s="161" t="s">
        <v>2341</v>
      </c>
      <c r="AA76" s="161">
        <v>9</v>
      </c>
      <c r="AB76" s="161">
        <v>1</v>
      </c>
      <c r="AC76" s="161" t="s">
        <v>2297</v>
      </c>
      <c r="AD76" s="169">
        <v>0</v>
      </c>
      <c r="AE76" s="181"/>
      <c r="AF76" s="150"/>
      <c r="AG76" s="150"/>
      <c r="AH76" s="150"/>
      <c r="AI76" s="150">
        <v>9</v>
      </c>
      <c r="AJ76" s="182">
        <v>40834</v>
      </c>
      <c r="AK76" s="150" t="s">
        <v>2768</v>
      </c>
      <c r="AL76" s="150" t="s">
        <v>2580</v>
      </c>
      <c r="AM76" s="150" t="s">
        <v>2581</v>
      </c>
      <c r="AN76" s="150"/>
      <c r="AO76" s="215"/>
      <c r="AP76" s="210" t="s">
        <v>2813</v>
      </c>
    </row>
    <row r="77" spans="1:42" ht="178.5" hidden="1">
      <c r="A77" s="161" t="s">
        <v>1592</v>
      </c>
      <c r="B77" s="161" t="s">
        <v>1593</v>
      </c>
      <c r="C77" s="161" t="s">
        <v>1594</v>
      </c>
      <c r="D77" s="161" t="s">
        <v>1595</v>
      </c>
      <c r="E77" s="161" t="s">
        <v>1596</v>
      </c>
      <c r="F77" s="161" t="s">
        <v>1597</v>
      </c>
      <c r="G77" s="161">
        <v>7923711</v>
      </c>
      <c r="H77" s="161" t="s">
        <v>1598</v>
      </c>
      <c r="I77" s="161" t="s">
        <v>1486</v>
      </c>
      <c r="J77" s="161" t="s">
        <v>1495</v>
      </c>
      <c r="K77" s="161" t="s">
        <v>1599</v>
      </c>
      <c r="L77" s="161" t="s">
        <v>1600</v>
      </c>
      <c r="M77" s="161" t="s">
        <v>32</v>
      </c>
      <c r="N77" s="161">
        <v>2007</v>
      </c>
      <c r="O77" s="161" t="s">
        <v>1601</v>
      </c>
      <c r="P77" s="161" t="s">
        <v>1602</v>
      </c>
      <c r="Q77" s="161">
        <v>3</v>
      </c>
      <c r="R77" s="161" t="s">
        <v>1497</v>
      </c>
      <c r="S77" s="180" t="s">
        <v>41</v>
      </c>
      <c r="T77" s="161"/>
      <c r="U77" s="161">
        <v>3</v>
      </c>
      <c r="V77" s="161" t="s">
        <v>35</v>
      </c>
      <c r="W77" s="161" t="s">
        <v>36</v>
      </c>
      <c r="X77" s="161"/>
      <c r="Y77" s="161" t="s">
        <v>2649</v>
      </c>
      <c r="Z77" s="161"/>
      <c r="AA77" s="161"/>
      <c r="AB77" s="161"/>
      <c r="AC77" s="150" t="s">
        <v>2304</v>
      </c>
      <c r="AD77" s="169">
        <v>1</v>
      </c>
      <c r="AE77" s="181" t="s">
        <v>2650</v>
      </c>
      <c r="AF77" s="150"/>
      <c r="AG77" s="150"/>
      <c r="AH77" s="150" t="s">
        <v>2769</v>
      </c>
      <c r="AI77" s="150">
        <v>2</v>
      </c>
      <c r="AJ77" s="182">
        <v>40865</v>
      </c>
      <c r="AK77" s="150"/>
      <c r="AL77" s="150" t="s">
        <v>2580</v>
      </c>
      <c r="AM77" s="150" t="s">
        <v>2581</v>
      </c>
      <c r="AN77" s="150"/>
      <c r="AO77" s="215">
        <f t="shared" ref="AO77:AO88" si="5">AD77*U77</f>
        <v>3</v>
      </c>
      <c r="AP77" s="210" t="s">
        <v>2813</v>
      </c>
    </row>
    <row r="78" spans="1:42" ht="114.75" hidden="1">
      <c r="A78" s="161" t="s">
        <v>1037</v>
      </c>
      <c r="B78" s="161" t="s">
        <v>1048</v>
      </c>
      <c r="C78" s="161" t="s">
        <v>1039</v>
      </c>
      <c r="D78" s="161" t="s">
        <v>1049</v>
      </c>
      <c r="E78" s="161" t="s">
        <v>1041</v>
      </c>
      <c r="F78" s="161" t="s">
        <v>1603</v>
      </c>
      <c r="G78" s="161">
        <v>7927711</v>
      </c>
      <c r="H78" s="161" t="s">
        <v>1604</v>
      </c>
      <c r="I78" s="161" t="s">
        <v>1486</v>
      </c>
      <c r="J78" s="161" t="s">
        <v>41</v>
      </c>
      <c r="K78" s="161" t="s">
        <v>1605</v>
      </c>
      <c r="L78" s="161" t="s">
        <v>1605</v>
      </c>
      <c r="M78" s="161" t="s">
        <v>32</v>
      </c>
      <c r="N78" s="161">
        <v>2008</v>
      </c>
      <c r="O78" s="161" t="s">
        <v>1606</v>
      </c>
      <c r="P78" s="161" t="s">
        <v>1607</v>
      </c>
      <c r="Q78" s="161">
        <v>18.02</v>
      </c>
      <c r="R78" s="161" t="s">
        <v>1497</v>
      </c>
      <c r="S78" s="180" t="s">
        <v>41</v>
      </c>
      <c r="T78" s="161"/>
      <c r="U78" s="161">
        <v>6.49</v>
      </c>
      <c r="V78" s="161" t="s">
        <v>35</v>
      </c>
      <c r="W78" s="161" t="s">
        <v>36</v>
      </c>
      <c r="X78" s="161"/>
      <c r="Y78" s="161"/>
      <c r="Z78" s="161"/>
      <c r="AA78" s="161"/>
      <c r="AB78" s="161"/>
      <c r="AC78" s="161" t="s">
        <v>2304</v>
      </c>
      <c r="AD78" s="169">
        <v>1</v>
      </c>
      <c r="AE78" s="181">
        <v>48842714</v>
      </c>
      <c r="AF78" s="150"/>
      <c r="AG78" s="150"/>
      <c r="AH78" s="150" t="s">
        <v>2770</v>
      </c>
      <c r="AI78" s="150">
        <v>2</v>
      </c>
      <c r="AJ78" s="182">
        <v>40865</v>
      </c>
      <c r="AK78" s="150"/>
      <c r="AL78" s="150" t="s">
        <v>2580</v>
      </c>
      <c r="AM78" s="150"/>
      <c r="AN78" s="150" t="s">
        <v>2581</v>
      </c>
      <c r="AO78" s="215">
        <f t="shared" si="5"/>
        <v>6.49</v>
      </c>
      <c r="AP78" s="210" t="s">
        <v>2813</v>
      </c>
    </row>
    <row r="79" spans="1:42" ht="216.75" hidden="1">
      <c r="A79" s="161" t="s">
        <v>889</v>
      </c>
      <c r="B79" s="161" t="s">
        <v>1608</v>
      </c>
      <c r="C79" s="161" t="s">
        <v>301</v>
      </c>
      <c r="D79" s="161" t="s">
        <v>78</v>
      </c>
      <c r="E79" s="161" t="s">
        <v>303</v>
      </c>
      <c r="F79" s="161" t="s">
        <v>1609</v>
      </c>
      <c r="G79" s="161">
        <v>7937611</v>
      </c>
      <c r="H79" s="161" t="s">
        <v>1610</v>
      </c>
      <c r="I79" s="161" t="s">
        <v>1486</v>
      </c>
      <c r="J79" s="161" t="s">
        <v>41</v>
      </c>
      <c r="K79" s="161" t="s">
        <v>1611</v>
      </c>
      <c r="L79" s="161" t="s">
        <v>50</v>
      </c>
      <c r="M79" s="161" t="s">
        <v>32</v>
      </c>
      <c r="N79" s="161">
        <v>1994</v>
      </c>
      <c r="O79" s="161" t="s">
        <v>1612</v>
      </c>
      <c r="P79" s="161" t="s">
        <v>1613</v>
      </c>
      <c r="Q79" s="161">
        <v>11.9</v>
      </c>
      <c r="R79" s="161" t="s">
        <v>1497</v>
      </c>
      <c r="S79" s="180" t="s">
        <v>41</v>
      </c>
      <c r="T79" s="161"/>
      <c r="U79" s="161">
        <v>11.1</v>
      </c>
      <c r="V79" s="161" t="s">
        <v>35</v>
      </c>
      <c r="W79" s="161" t="s">
        <v>36</v>
      </c>
      <c r="X79" s="161"/>
      <c r="Y79" s="161"/>
      <c r="Z79" s="161"/>
      <c r="AA79" s="161"/>
      <c r="AB79" s="161"/>
      <c r="AC79" s="161" t="s">
        <v>2304</v>
      </c>
      <c r="AD79" s="169">
        <v>0.1</v>
      </c>
      <c r="AE79" s="181" t="s">
        <v>2651</v>
      </c>
      <c r="AF79" s="150"/>
      <c r="AG79" s="150"/>
      <c r="AH79" s="150" t="s">
        <v>2771</v>
      </c>
      <c r="AI79" s="150">
        <v>2</v>
      </c>
      <c r="AJ79" s="182">
        <v>40865</v>
      </c>
      <c r="AK79" s="150"/>
      <c r="AL79" s="150" t="s">
        <v>2580</v>
      </c>
      <c r="AM79" s="150"/>
      <c r="AN79" s="150" t="s">
        <v>2581</v>
      </c>
      <c r="AO79" s="215">
        <f t="shared" si="5"/>
        <v>1.1100000000000001</v>
      </c>
      <c r="AP79" s="210" t="s">
        <v>2813</v>
      </c>
    </row>
    <row r="80" spans="1:42" ht="216.75" hidden="1">
      <c r="A80" s="161" t="s">
        <v>889</v>
      </c>
      <c r="B80" s="161" t="s">
        <v>1608</v>
      </c>
      <c r="C80" s="161" t="s">
        <v>301</v>
      </c>
      <c r="D80" s="161" t="s">
        <v>78</v>
      </c>
      <c r="E80" s="161" t="s">
        <v>303</v>
      </c>
      <c r="F80" s="161" t="s">
        <v>1609</v>
      </c>
      <c r="G80" s="161">
        <v>7937611</v>
      </c>
      <c r="H80" s="161" t="s">
        <v>1610</v>
      </c>
      <c r="I80" s="161" t="s">
        <v>1486</v>
      </c>
      <c r="J80" s="161" t="s">
        <v>41</v>
      </c>
      <c r="K80" s="161" t="s">
        <v>1611</v>
      </c>
      <c r="L80" s="161" t="s">
        <v>50</v>
      </c>
      <c r="M80" s="161" t="s">
        <v>32</v>
      </c>
      <c r="N80" s="161">
        <v>1994</v>
      </c>
      <c r="O80" s="161" t="s">
        <v>1612</v>
      </c>
      <c r="P80" s="161" t="s">
        <v>1613</v>
      </c>
      <c r="Q80" s="161">
        <v>11.9</v>
      </c>
      <c r="R80" s="161" t="s">
        <v>1497</v>
      </c>
      <c r="S80" s="180" t="s">
        <v>41</v>
      </c>
      <c r="T80" s="161"/>
      <c r="U80" s="161">
        <v>11.1</v>
      </c>
      <c r="V80" s="161" t="s">
        <v>35</v>
      </c>
      <c r="W80" s="161" t="s">
        <v>36</v>
      </c>
      <c r="X80" s="161"/>
      <c r="Y80" s="161"/>
      <c r="Z80" s="161"/>
      <c r="AA80" s="161"/>
      <c r="AB80" s="161"/>
      <c r="AC80" s="161" t="s">
        <v>2304</v>
      </c>
      <c r="AD80" s="169">
        <v>0.1</v>
      </c>
      <c r="AE80" s="181" t="s">
        <v>2652</v>
      </c>
      <c r="AF80" s="150"/>
      <c r="AG80" s="150"/>
      <c r="AH80" s="150" t="s">
        <v>2771</v>
      </c>
      <c r="AI80" s="150">
        <v>2</v>
      </c>
      <c r="AJ80" s="182">
        <v>40865</v>
      </c>
      <c r="AK80" s="150"/>
      <c r="AL80" s="150" t="s">
        <v>2580</v>
      </c>
      <c r="AM80" s="150"/>
      <c r="AN80" s="150" t="s">
        <v>2581</v>
      </c>
      <c r="AO80" s="215">
        <f t="shared" si="5"/>
        <v>1.1100000000000001</v>
      </c>
      <c r="AP80" s="210" t="s">
        <v>2813</v>
      </c>
    </row>
    <row r="81" spans="1:42" ht="216.75" hidden="1">
      <c r="A81" s="161" t="s">
        <v>889</v>
      </c>
      <c r="B81" s="161" t="s">
        <v>1608</v>
      </c>
      <c r="C81" s="161" t="s">
        <v>301</v>
      </c>
      <c r="D81" s="161" t="s">
        <v>78</v>
      </c>
      <c r="E81" s="161" t="s">
        <v>303</v>
      </c>
      <c r="F81" s="161" t="s">
        <v>1609</v>
      </c>
      <c r="G81" s="161">
        <v>7937611</v>
      </c>
      <c r="H81" s="161" t="s">
        <v>1610</v>
      </c>
      <c r="I81" s="161" t="s">
        <v>1486</v>
      </c>
      <c r="J81" s="161" t="s">
        <v>41</v>
      </c>
      <c r="K81" s="161" t="s">
        <v>1611</v>
      </c>
      <c r="L81" s="161" t="s">
        <v>50</v>
      </c>
      <c r="M81" s="161" t="s">
        <v>32</v>
      </c>
      <c r="N81" s="161">
        <v>1994</v>
      </c>
      <c r="O81" s="161" t="s">
        <v>1612</v>
      </c>
      <c r="P81" s="161" t="s">
        <v>1613</v>
      </c>
      <c r="Q81" s="161">
        <v>11.9</v>
      </c>
      <c r="R81" s="161" t="s">
        <v>1497</v>
      </c>
      <c r="S81" s="180" t="s">
        <v>41</v>
      </c>
      <c r="T81" s="161"/>
      <c r="U81" s="161">
        <v>11.1</v>
      </c>
      <c r="V81" s="161" t="s">
        <v>35</v>
      </c>
      <c r="W81" s="161" t="s">
        <v>36</v>
      </c>
      <c r="X81" s="161"/>
      <c r="Y81" s="161"/>
      <c r="Z81" s="161"/>
      <c r="AA81" s="161"/>
      <c r="AB81" s="161"/>
      <c r="AC81" s="161" t="s">
        <v>2304</v>
      </c>
      <c r="AD81" s="169">
        <v>0.1</v>
      </c>
      <c r="AE81" s="181" t="s">
        <v>2653</v>
      </c>
      <c r="AF81" s="150"/>
      <c r="AG81" s="150"/>
      <c r="AH81" s="150" t="s">
        <v>2771</v>
      </c>
      <c r="AI81" s="150">
        <v>2</v>
      </c>
      <c r="AJ81" s="182">
        <v>40865</v>
      </c>
      <c r="AK81" s="150"/>
      <c r="AL81" s="150" t="s">
        <v>2580</v>
      </c>
      <c r="AM81" s="150"/>
      <c r="AN81" s="150" t="s">
        <v>2581</v>
      </c>
      <c r="AO81" s="215">
        <f t="shared" si="5"/>
        <v>1.1100000000000001</v>
      </c>
      <c r="AP81" s="210" t="s">
        <v>2813</v>
      </c>
    </row>
    <row r="82" spans="1:42" ht="216.75" hidden="1">
      <c r="A82" s="161" t="s">
        <v>889</v>
      </c>
      <c r="B82" s="161" t="s">
        <v>1608</v>
      </c>
      <c r="C82" s="161" t="s">
        <v>301</v>
      </c>
      <c r="D82" s="161" t="s">
        <v>78</v>
      </c>
      <c r="E82" s="161" t="s">
        <v>303</v>
      </c>
      <c r="F82" s="161" t="s">
        <v>1609</v>
      </c>
      <c r="G82" s="161">
        <v>7937611</v>
      </c>
      <c r="H82" s="161" t="s">
        <v>1610</v>
      </c>
      <c r="I82" s="161" t="s">
        <v>1486</v>
      </c>
      <c r="J82" s="161" t="s">
        <v>41</v>
      </c>
      <c r="K82" s="161" t="s">
        <v>1611</v>
      </c>
      <c r="L82" s="161" t="s">
        <v>50</v>
      </c>
      <c r="M82" s="161" t="s">
        <v>32</v>
      </c>
      <c r="N82" s="161">
        <v>1994</v>
      </c>
      <c r="O82" s="161" t="s">
        <v>1612</v>
      </c>
      <c r="P82" s="161" t="s">
        <v>1613</v>
      </c>
      <c r="Q82" s="161">
        <v>11.9</v>
      </c>
      <c r="R82" s="161" t="s">
        <v>1497</v>
      </c>
      <c r="S82" s="180" t="s">
        <v>41</v>
      </c>
      <c r="T82" s="161"/>
      <c r="U82" s="161">
        <v>11.1</v>
      </c>
      <c r="V82" s="161" t="s">
        <v>35</v>
      </c>
      <c r="W82" s="161" t="s">
        <v>36</v>
      </c>
      <c r="X82" s="161"/>
      <c r="Y82" s="161"/>
      <c r="Z82" s="161"/>
      <c r="AA82" s="161"/>
      <c r="AB82" s="161"/>
      <c r="AC82" s="161" t="s">
        <v>2304</v>
      </c>
      <c r="AD82" s="169">
        <v>0.1</v>
      </c>
      <c r="AE82" s="181" t="s">
        <v>2654</v>
      </c>
      <c r="AF82" s="150"/>
      <c r="AG82" s="150"/>
      <c r="AH82" s="150" t="s">
        <v>2771</v>
      </c>
      <c r="AI82" s="150">
        <v>2</v>
      </c>
      <c r="AJ82" s="182">
        <v>40865</v>
      </c>
      <c r="AK82" s="150"/>
      <c r="AL82" s="150" t="s">
        <v>2580</v>
      </c>
      <c r="AM82" s="150"/>
      <c r="AN82" s="150" t="s">
        <v>2581</v>
      </c>
      <c r="AO82" s="215">
        <f t="shared" si="5"/>
        <v>1.1100000000000001</v>
      </c>
      <c r="AP82" s="210" t="s">
        <v>2813</v>
      </c>
    </row>
    <row r="83" spans="1:42" ht="216.75" hidden="1">
      <c r="A83" s="161" t="s">
        <v>889</v>
      </c>
      <c r="B83" s="161" t="s">
        <v>1608</v>
      </c>
      <c r="C83" s="161" t="s">
        <v>301</v>
      </c>
      <c r="D83" s="161" t="s">
        <v>78</v>
      </c>
      <c r="E83" s="161" t="s">
        <v>303</v>
      </c>
      <c r="F83" s="161" t="s">
        <v>1609</v>
      </c>
      <c r="G83" s="161">
        <v>7937611</v>
      </c>
      <c r="H83" s="161" t="s">
        <v>1610</v>
      </c>
      <c r="I83" s="161" t="s">
        <v>1486</v>
      </c>
      <c r="J83" s="161" t="s">
        <v>41</v>
      </c>
      <c r="K83" s="161" t="s">
        <v>1611</v>
      </c>
      <c r="L83" s="161" t="s">
        <v>50</v>
      </c>
      <c r="M83" s="161" t="s">
        <v>32</v>
      </c>
      <c r="N83" s="161">
        <v>1994</v>
      </c>
      <c r="O83" s="161" t="s">
        <v>1612</v>
      </c>
      <c r="P83" s="161" t="s">
        <v>1613</v>
      </c>
      <c r="Q83" s="161">
        <v>11.9</v>
      </c>
      <c r="R83" s="161" t="s">
        <v>1497</v>
      </c>
      <c r="S83" s="180" t="s">
        <v>41</v>
      </c>
      <c r="T83" s="161"/>
      <c r="U83" s="161">
        <v>11.1</v>
      </c>
      <c r="V83" s="161" t="s">
        <v>35</v>
      </c>
      <c r="W83" s="161" t="s">
        <v>36</v>
      </c>
      <c r="X83" s="161"/>
      <c r="Y83" s="161"/>
      <c r="Z83" s="161"/>
      <c r="AA83" s="161"/>
      <c r="AB83" s="161"/>
      <c r="AC83" s="161" t="s">
        <v>2304</v>
      </c>
      <c r="AD83" s="169">
        <v>0.1</v>
      </c>
      <c r="AE83" s="181" t="s">
        <v>2655</v>
      </c>
      <c r="AF83" s="150"/>
      <c r="AG83" s="150"/>
      <c r="AH83" s="150" t="s">
        <v>2771</v>
      </c>
      <c r="AI83" s="150">
        <v>2</v>
      </c>
      <c r="AJ83" s="182">
        <v>40865</v>
      </c>
      <c r="AK83" s="150"/>
      <c r="AL83" s="150" t="s">
        <v>2580</v>
      </c>
      <c r="AM83" s="150"/>
      <c r="AN83" s="150" t="s">
        <v>2581</v>
      </c>
      <c r="AO83" s="215">
        <f t="shared" si="5"/>
        <v>1.1100000000000001</v>
      </c>
      <c r="AP83" s="210" t="s">
        <v>2813</v>
      </c>
    </row>
    <row r="84" spans="1:42" ht="216.75" hidden="1">
      <c r="A84" s="161" t="s">
        <v>889</v>
      </c>
      <c r="B84" s="161" t="s">
        <v>1608</v>
      </c>
      <c r="C84" s="161" t="s">
        <v>301</v>
      </c>
      <c r="D84" s="161" t="s">
        <v>78</v>
      </c>
      <c r="E84" s="161" t="s">
        <v>303</v>
      </c>
      <c r="F84" s="161" t="s">
        <v>1609</v>
      </c>
      <c r="G84" s="161">
        <v>7937611</v>
      </c>
      <c r="H84" s="161" t="s">
        <v>1610</v>
      </c>
      <c r="I84" s="161" t="s">
        <v>1486</v>
      </c>
      <c r="J84" s="161" t="s">
        <v>41</v>
      </c>
      <c r="K84" s="161" t="s">
        <v>1611</v>
      </c>
      <c r="L84" s="161" t="s">
        <v>50</v>
      </c>
      <c r="M84" s="161" t="s">
        <v>32</v>
      </c>
      <c r="N84" s="161">
        <v>1994</v>
      </c>
      <c r="O84" s="161" t="s">
        <v>1612</v>
      </c>
      <c r="P84" s="161" t="s">
        <v>1613</v>
      </c>
      <c r="Q84" s="161">
        <v>11.9</v>
      </c>
      <c r="R84" s="161" t="s">
        <v>1497</v>
      </c>
      <c r="S84" s="180" t="s">
        <v>41</v>
      </c>
      <c r="T84" s="161"/>
      <c r="U84" s="161">
        <v>11.1</v>
      </c>
      <c r="V84" s="161" t="s">
        <v>35</v>
      </c>
      <c r="W84" s="161" t="s">
        <v>36</v>
      </c>
      <c r="X84" s="161"/>
      <c r="Y84" s="161"/>
      <c r="Z84" s="161"/>
      <c r="AA84" s="161"/>
      <c r="AB84" s="161"/>
      <c r="AC84" s="161" t="s">
        <v>2304</v>
      </c>
      <c r="AD84" s="169">
        <v>0.1</v>
      </c>
      <c r="AE84" s="181" t="s">
        <v>2656</v>
      </c>
      <c r="AF84" s="150"/>
      <c r="AG84" s="150"/>
      <c r="AH84" s="150" t="s">
        <v>2771</v>
      </c>
      <c r="AI84" s="150">
        <v>2</v>
      </c>
      <c r="AJ84" s="182">
        <v>40865</v>
      </c>
      <c r="AK84" s="150"/>
      <c r="AL84" s="150" t="s">
        <v>2580</v>
      </c>
      <c r="AM84" s="150"/>
      <c r="AN84" s="150" t="s">
        <v>2581</v>
      </c>
      <c r="AO84" s="215">
        <f t="shared" si="5"/>
        <v>1.1100000000000001</v>
      </c>
      <c r="AP84" s="210" t="s">
        <v>2813</v>
      </c>
    </row>
    <row r="85" spans="1:42" ht="216.75" hidden="1">
      <c r="A85" s="161" t="s">
        <v>889</v>
      </c>
      <c r="B85" s="161" t="s">
        <v>1608</v>
      </c>
      <c r="C85" s="161" t="s">
        <v>301</v>
      </c>
      <c r="D85" s="161" t="s">
        <v>78</v>
      </c>
      <c r="E85" s="161" t="s">
        <v>303</v>
      </c>
      <c r="F85" s="161" t="s">
        <v>1609</v>
      </c>
      <c r="G85" s="161">
        <v>7937611</v>
      </c>
      <c r="H85" s="161" t="s">
        <v>1610</v>
      </c>
      <c r="I85" s="161" t="s">
        <v>1486</v>
      </c>
      <c r="J85" s="161" t="s">
        <v>41</v>
      </c>
      <c r="K85" s="161" t="s">
        <v>1611</v>
      </c>
      <c r="L85" s="161" t="s">
        <v>50</v>
      </c>
      <c r="M85" s="161" t="s">
        <v>32</v>
      </c>
      <c r="N85" s="161">
        <v>1994</v>
      </c>
      <c r="O85" s="161" t="s">
        <v>1612</v>
      </c>
      <c r="P85" s="161" t="s">
        <v>1613</v>
      </c>
      <c r="Q85" s="161">
        <v>11.9</v>
      </c>
      <c r="R85" s="161" t="s">
        <v>1497</v>
      </c>
      <c r="S85" s="180" t="s">
        <v>41</v>
      </c>
      <c r="T85" s="161"/>
      <c r="U85" s="161">
        <v>11.1</v>
      </c>
      <c r="V85" s="161" t="s">
        <v>35</v>
      </c>
      <c r="W85" s="161" t="s">
        <v>36</v>
      </c>
      <c r="X85" s="161"/>
      <c r="Y85" s="161"/>
      <c r="Z85" s="161"/>
      <c r="AA85" s="161"/>
      <c r="AB85" s="161"/>
      <c r="AC85" s="161" t="s">
        <v>2304</v>
      </c>
      <c r="AD85" s="169">
        <v>0.1</v>
      </c>
      <c r="AE85" s="181" t="s">
        <v>2657</v>
      </c>
      <c r="AF85" s="150"/>
      <c r="AG85" s="150"/>
      <c r="AH85" s="150" t="s">
        <v>2771</v>
      </c>
      <c r="AI85" s="150">
        <v>2</v>
      </c>
      <c r="AJ85" s="182">
        <v>40865</v>
      </c>
      <c r="AK85" s="150"/>
      <c r="AL85" s="150" t="s">
        <v>2580</v>
      </c>
      <c r="AM85" s="150"/>
      <c r="AN85" s="150" t="s">
        <v>2581</v>
      </c>
      <c r="AO85" s="215">
        <f t="shared" si="5"/>
        <v>1.1100000000000001</v>
      </c>
      <c r="AP85" s="210" t="s">
        <v>2813</v>
      </c>
    </row>
    <row r="86" spans="1:42" ht="216.75" hidden="1">
      <c r="A86" s="161" t="s">
        <v>889</v>
      </c>
      <c r="B86" s="161" t="s">
        <v>1608</v>
      </c>
      <c r="C86" s="161" t="s">
        <v>301</v>
      </c>
      <c r="D86" s="161" t="s">
        <v>78</v>
      </c>
      <c r="E86" s="161" t="s">
        <v>303</v>
      </c>
      <c r="F86" s="161" t="s">
        <v>1609</v>
      </c>
      <c r="G86" s="161">
        <v>7937611</v>
      </c>
      <c r="H86" s="161" t="s">
        <v>1610</v>
      </c>
      <c r="I86" s="161" t="s">
        <v>1486</v>
      </c>
      <c r="J86" s="161" t="s">
        <v>41</v>
      </c>
      <c r="K86" s="161" t="s">
        <v>1611</v>
      </c>
      <c r="L86" s="161" t="s">
        <v>50</v>
      </c>
      <c r="M86" s="161" t="s">
        <v>32</v>
      </c>
      <c r="N86" s="161">
        <v>1994</v>
      </c>
      <c r="O86" s="161" t="s">
        <v>1612</v>
      </c>
      <c r="P86" s="161" t="s">
        <v>1613</v>
      </c>
      <c r="Q86" s="161">
        <v>11.9</v>
      </c>
      <c r="R86" s="161" t="s">
        <v>1497</v>
      </c>
      <c r="S86" s="180" t="s">
        <v>41</v>
      </c>
      <c r="T86" s="161"/>
      <c r="U86" s="161">
        <v>11.1</v>
      </c>
      <c r="V86" s="161" t="s">
        <v>35</v>
      </c>
      <c r="W86" s="161" t="s">
        <v>36</v>
      </c>
      <c r="X86" s="161"/>
      <c r="Y86" s="161"/>
      <c r="Z86" s="161"/>
      <c r="AA86" s="161"/>
      <c r="AB86" s="161"/>
      <c r="AC86" s="161" t="s">
        <v>2304</v>
      </c>
      <c r="AD86" s="169">
        <v>0.1</v>
      </c>
      <c r="AE86" s="181" t="s">
        <v>2658</v>
      </c>
      <c r="AF86" s="150"/>
      <c r="AG86" s="150"/>
      <c r="AH86" s="150" t="s">
        <v>2771</v>
      </c>
      <c r="AI86" s="150">
        <v>2</v>
      </c>
      <c r="AJ86" s="182">
        <v>40865</v>
      </c>
      <c r="AK86" s="150"/>
      <c r="AL86" s="150" t="s">
        <v>2580</v>
      </c>
      <c r="AM86" s="150"/>
      <c r="AN86" s="150" t="s">
        <v>2581</v>
      </c>
      <c r="AO86" s="215">
        <f t="shared" si="5"/>
        <v>1.1100000000000001</v>
      </c>
      <c r="AP86" s="210" t="s">
        <v>2813</v>
      </c>
    </row>
    <row r="87" spans="1:42" ht="216.75" hidden="1">
      <c r="A87" s="161" t="s">
        <v>889</v>
      </c>
      <c r="B87" s="161" t="s">
        <v>1608</v>
      </c>
      <c r="C87" s="161" t="s">
        <v>301</v>
      </c>
      <c r="D87" s="161" t="s">
        <v>78</v>
      </c>
      <c r="E87" s="161" t="s">
        <v>303</v>
      </c>
      <c r="F87" s="161" t="s">
        <v>1609</v>
      </c>
      <c r="G87" s="161">
        <v>7937611</v>
      </c>
      <c r="H87" s="161" t="s">
        <v>1610</v>
      </c>
      <c r="I87" s="161" t="s">
        <v>1486</v>
      </c>
      <c r="J87" s="161" t="s">
        <v>41</v>
      </c>
      <c r="K87" s="161" t="s">
        <v>1611</v>
      </c>
      <c r="L87" s="161" t="s">
        <v>50</v>
      </c>
      <c r="M87" s="161" t="s">
        <v>32</v>
      </c>
      <c r="N87" s="161">
        <v>1994</v>
      </c>
      <c r="O87" s="161" t="s">
        <v>1612</v>
      </c>
      <c r="P87" s="161" t="s">
        <v>1613</v>
      </c>
      <c r="Q87" s="161">
        <v>11.9</v>
      </c>
      <c r="R87" s="161" t="s">
        <v>1497</v>
      </c>
      <c r="S87" s="180" t="s">
        <v>41</v>
      </c>
      <c r="T87" s="161"/>
      <c r="U87" s="161">
        <v>11.1</v>
      </c>
      <c r="V87" s="161" t="s">
        <v>35</v>
      </c>
      <c r="W87" s="161" t="s">
        <v>36</v>
      </c>
      <c r="X87" s="161"/>
      <c r="Y87" s="161"/>
      <c r="Z87" s="161"/>
      <c r="AA87" s="161"/>
      <c r="AB87" s="161"/>
      <c r="AC87" s="161" t="s">
        <v>2304</v>
      </c>
      <c r="AD87" s="169">
        <v>0.1</v>
      </c>
      <c r="AE87" s="181" t="s">
        <v>2659</v>
      </c>
      <c r="AF87" s="150"/>
      <c r="AG87" s="150"/>
      <c r="AH87" s="150" t="s">
        <v>2771</v>
      </c>
      <c r="AI87" s="150">
        <v>2</v>
      </c>
      <c r="AJ87" s="182">
        <v>40865</v>
      </c>
      <c r="AK87" s="150"/>
      <c r="AL87" s="150" t="s">
        <v>2580</v>
      </c>
      <c r="AM87" s="150"/>
      <c r="AN87" s="150" t="s">
        <v>2581</v>
      </c>
      <c r="AO87" s="215">
        <f t="shared" si="5"/>
        <v>1.1100000000000001</v>
      </c>
      <c r="AP87" s="210" t="s">
        <v>2813</v>
      </c>
    </row>
    <row r="88" spans="1:42" ht="216.75" hidden="1">
      <c r="A88" s="161" t="s">
        <v>889</v>
      </c>
      <c r="B88" s="161" t="s">
        <v>1608</v>
      </c>
      <c r="C88" s="161" t="s">
        <v>301</v>
      </c>
      <c r="D88" s="161" t="s">
        <v>78</v>
      </c>
      <c r="E88" s="161" t="s">
        <v>303</v>
      </c>
      <c r="F88" s="161" t="s">
        <v>1609</v>
      </c>
      <c r="G88" s="161">
        <v>7937611</v>
      </c>
      <c r="H88" s="161" t="s">
        <v>1610</v>
      </c>
      <c r="I88" s="161" t="s">
        <v>1486</v>
      </c>
      <c r="J88" s="161" t="s">
        <v>41</v>
      </c>
      <c r="K88" s="161" t="s">
        <v>1611</v>
      </c>
      <c r="L88" s="161" t="s">
        <v>50</v>
      </c>
      <c r="M88" s="161" t="s">
        <v>32</v>
      </c>
      <c r="N88" s="161">
        <v>1994</v>
      </c>
      <c r="O88" s="161" t="s">
        <v>1612</v>
      </c>
      <c r="P88" s="161" t="s">
        <v>1613</v>
      </c>
      <c r="Q88" s="161">
        <v>11.9</v>
      </c>
      <c r="R88" s="161" t="s">
        <v>1497</v>
      </c>
      <c r="S88" s="180" t="s">
        <v>41</v>
      </c>
      <c r="T88" s="161"/>
      <c r="U88" s="161">
        <v>11.1</v>
      </c>
      <c r="V88" s="161" t="s">
        <v>35</v>
      </c>
      <c r="W88" s="161" t="s">
        <v>36</v>
      </c>
      <c r="X88" s="161"/>
      <c r="Y88" s="161"/>
      <c r="Z88" s="161"/>
      <c r="AA88" s="161"/>
      <c r="AB88" s="161"/>
      <c r="AC88" s="161" t="s">
        <v>2304</v>
      </c>
      <c r="AD88" s="169">
        <v>0.1</v>
      </c>
      <c r="AE88" s="181" t="s">
        <v>2660</v>
      </c>
      <c r="AF88" s="150"/>
      <c r="AG88" s="150"/>
      <c r="AH88" s="150" t="s">
        <v>2771</v>
      </c>
      <c r="AI88" s="150">
        <v>2</v>
      </c>
      <c r="AJ88" s="182">
        <v>40865</v>
      </c>
      <c r="AK88" s="150"/>
      <c r="AL88" s="150" t="s">
        <v>2580</v>
      </c>
      <c r="AM88" s="150"/>
      <c r="AN88" s="150" t="s">
        <v>2581</v>
      </c>
      <c r="AO88" s="215">
        <f t="shared" si="5"/>
        <v>1.1100000000000001</v>
      </c>
      <c r="AP88" s="210" t="s">
        <v>2813</v>
      </c>
    </row>
    <row r="89" spans="1:42" ht="63.75" hidden="1">
      <c r="A89" s="161" t="s">
        <v>883</v>
      </c>
      <c r="B89" s="161" t="s">
        <v>223</v>
      </c>
      <c r="C89" s="161" t="s">
        <v>224</v>
      </c>
      <c r="D89" s="161" t="s">
        <v>202</v>
      </c>
      <c r="E89" s="161" t="s">
        <v>225</v>
      </c>
      <c r="F89" s="161" t="s">
        <v>1614</v>
      </c>
      <c r="G89" s="161">
        <v>8097011</v>
      </c>
      <c r="H89" s="161" t="s">
        <v>1615</v>
      </c>
      <c r="I89" s="161" t="s">
        <v>1486</v>
      </c>
      <c r="J89" s="161" t="s">
        <v>41</v>
      </c>
      <c r="K89" s="161" t="s">
        <v>1616</v>
      </c>
      <c r="L89" s="161" t="s">
        <v>1617</v>
      </c>
      <c r="M89" s="161" t="s">
        <v>32</v>
      </c>
      <c r="N89" s="161">
        <v>2008</v>
      </c>
      <c r="O89" s="161" t="s">
        <v>1618</v>
      </c>
      <c r="P89" s="161" t="s">
        <v>231</v>
      </c>
      <c r="Q89" s="161">
        <v>29.612366000000002</v>
      </c>
      <c r="R89" s="161" t="s">
        <v>1493</v>
      </c>
      <c r="S89" s="180" t="s">
        <v>41</v>
      </c>
      <c r="T89" s="161"/>
      <c r="U89" s="161">
        <v>22</v>
      </c>
      <c r="V89" s="161" t="s">
        <v>35</v>
      </c>
      <c r="W89" s="161" t="s">
        <v>36</v>
      </c>
      <c r="X89" s="161" t="s">
        <v>2285</v>
      </c>
      <c r="Y89" s="161" t="s">
        <v>2340</v>
      </c>
      <c r="Z89" s="161" t="s">
        <v>2744</v>
      </c>
      <c r="AA89" s="161">
        <v>1</v>
      </c>
      <c r="AB89" s="161">
        <v>1</v>
      </c>
      <c r="AC89" s="161" t="s">
        <v>2297</v>
      </c>
      <c r="AD89" s="169">
        <v>0</v>
      </c>
      <c r="AE89" s="181"/>
      <c r="AF89" s="150"/>
      <c r="AG89" s="150"/>
      <c r="AH89" s="150"/>
      <c r="AI89" s="150">
        <v>9</v>
      </c>
      <c r="AJ89" s="182">
        <v>40853</v>
      </c>
      <c r="AK89" s="150"/>
      <c r="AL89" s="150" t="s">
        <v>2580</v>
      </c>
      <c r="AM89" s="150" t="s">
        <v>2581</v>
      </c>
      <c r="AN89" s="150"/>
      <c r="AO89" s="215"/>
      <c r="AP89" s="210" t="s">
        <v>2813</v>
      </c>
    </row>
    <row r="90" spans="1:42" s="187" customFormat="1" ht="135" hidden="1">
      <c r="A90" s="161" t="s">
        <v>1440</v>
      </c>
      <c r="B90" s="161" t="s">
        <v>1619</v>
      </c>
      <c r="C90" s="161" t="s">
        <v>1442</v>
      </c>
      <c r="D90" s="161" t="s">
        <v>1620</v>
      </c>
      <c r="E90" s="161" t="s">
        <v>1444</v>
      </c>
      <c r="F90" s="161" t="s">
        <v>1621</v>
      </c>
      <c r="G90" s="161">
        <v>8479311</v>
      </c>
      <c r="H90" s="161" t="s">
        <v>1622</v>
      </c>
      <c r="I90" s="161" t="s">
        <v>1486</v>
      </c>
      <c r="J90" s="161" t="s">
        <v>41</v>
      </c>
      <c r="K90" s="161" t="s">
        <v>1623</v>
      </c>
      <c r="L90" s="161" t="s">
        <v>50</v>
      </c>
      <c r="M90" s="161" t="s">
        <v>32</v>
      </c>
      <c r="N90" s="161">
        <v>2008</v>
      </c>
      <c r="O90" s="161" t="s">
        <v>1624</v>
      </c>
      <c r="P90" s="161" t="s">
        <v>1496</v>
      </c>
      <c r="Q90" s="161">
        <v>269.78787980000004</v>
      </c>
      <c r="R90" s="161" t="s">
        <v>1625</v>
      </c>
      <c r="S90" s="180" t="s">
        <v>41</v>
      </c>
      <c r="T90" s="161"/>
      <c r="U90" s="161">
        <v>260</v>
      </c>
      <c r="V90" s="161" t="s">
        <v>35</v>
      </c>
      <c r="W90" s="161" t="s">
        <v>36</v>
      </c>
      <c r="X90" s="211" t="s">
        <v>2772</v>
      </c>
      <c r="Y90" s="211" t="s">
        <v>2773</v>
      </c>
      <c r="Z90" s="211" t="s">
        <v>2774</v>
      </c>
      <c r="AA90" s="161"/>
      <c r="AB90" s="161"/>
      <c r="AC90" s="184" t="s">
        <v>2390</v>
      </c>
      <c r="AD90" s="185">
        <v>1.4378757686119988E-7</v>
      </c>
      <c r="AE90" s="186">
        <v>101532514</v>
      </c>
      <c r="AF90" s="184">
        <v>278.18815000000001</v>
      </c>
      <c r="AG90" s="184"/>
      <c r="AH90" s="184" t="s">
        <v>2760</v>
      </c>
      <c r="AI90" s="184">
        <v>2</v>
      </c>
      <c r="AJ90" s="200">
        <v>40865</v>
      </c>
      <c r="AK90" s="184"/>
      <c r="AL90" s="184" t="s">
        <v>2580</v>
      </c>
      <c r="AM90" s="184"/>
      <c r="AN90" s="184" t="s">
        <v>2581</v>
      </c>
      <c r="AO90" s="216">
        <f>AD90*AF90</f>
        <v>4.0000000000000003E-5</v>
      </c>
      <c r="AP90" s="210" t="s">
        <v>2813</v>
      </c>
    </row>
    <row r="91" spans="1:42" s="187" customFormat="1" ht="135" hidden="1">
      <c r="A91" s="161" t="s">
        <v>1440</v>
      </c>
      <c r="B91" s="161" t="s">
        <v>1619</v>
      </c>
      <c r="C91" s="161" t="s">
        <v>1442</v>
      </c>
      <c r="D91" s="161" t="s">
        <v>1620</v>
      </c>
      <c r="E91" s="161" t="s">
        <v>1444</v>
      </c>
      <c r="F91" s="161" t="s">
        <v>1621</v>
      </c>
      <c r="G91" s="161">
        <v>8479311</v>
      </c>
      <c r="H91" s="161" t="s">
        <v>1622</v>
      </c>
      <c r="I91" s="161" t="s">
        <v>1486</v>
      </c>
      <c r="J91" s="161" t="s">
        <v>41</v>
      </c>
      <c r="K91" s="161" t="s">
        <v>1623</v>
      </c>
      <c r="L91" s="161" t="s">
        <v>50</v>
      </c>
      <c r="M91" s="161" t="s">
        <v>32</v>
      </c>
      <c r="N91" s="161">
        <v>2008</v>
      </c>
      <c r="O91" s="161" t="s">
        <v>1624</v>
      </c>
      <c r="P91" s="161" t="s">
        <v>1496</v>
      </c>
      <c r="Q91" s="161">
        <v>269.78787980000004</v>
      </c>
      <c r="R91" s="161" t="s">
        <v>1625</v>
      </c>
      <c r="S91" s="180" t="s">
        <v>41</v>
      </c>
      <c r="T91" s="161"/>
      <c r="U91" s="161">
        <v>260</v>
      </c>
      <c r="V91" s="161" t="s">
        <v>35</v>
      </c>
      <c r="W91" s="161" t="s">
        <v>36</v>
      </c>
      <c r="X91" s="211" t="s">
        <v>2772</v>
      </c>
      <c r="Y91" s="211" t="s">
        <v>2773</v>
      </c>
      <c r="Z91" s="211" t="s">
        <v>2774</v>
      </c>
      <c r="AA91" s="161"/>
      <c r="AB91" s="161"/>
      <c r="AC91" s="184" t="s">
        <v>2390</v>
      </c>
      <c r="AD91" s="185">
        <v>3.9541583636829968E-7</v>
      </c>
      <c r="AE91" s="186">
        <v>101532714</v>
      </c>
      <c r="AF91" s="184">
        <v>278.18815000000001</v>
      </c>
      <c r="AG91" s="184"/>
      <c r="AH91" s="184" t="s">
        <v>2760</v>
      </c>
      <c r="AI91" s="184">
        <v>2</v>
      </c>
      <c r="AJ91" s="200">
        <v>40865</v>
      </c>
      <c r="AK91" s="184"/>
      <c r="AL91" s="184" t="s">
        <v>2580</v>
      </c>
      <c r="AM91" s="184"/>
      <c r="AN91" s="184" t="s">
        <v>2581</v>
      </c>
      <c r="AO91" s="216">
        <f t="shared" ref="AO91:AO114" si="6">AD91*AF91</f>
        <v>1.1E-4</v>
      </c>
      <c r="AP91" s="210" t="s">
        <v>2813</v>
      </c>
    </row>
    <row r="92" spans="1:42" s="187" customFormat="1" ht="135" hidden="1">
      <c r="A92" s="161" t="s">
        <v>1440</v>
      </c>
      <c r="B92" s="161" t="s">
        <v>1619</v>
      </c>
      <c r="C92" s="161" t="s">
        <v>1442</v>
      </c>
      <c r="D92" s="161" t="s">
        <v>1620</v>
      </c>
      <c r="E92" s="161" t="s">
        <v>1444</v>
      </c>
      <c r="F92" s="161" t="s">
        <v>1621</v>
      </c>
      <c r="G92" s="161">
        <v>8479311</v>
      </c>
      <c r="H92" s="161" t="s">
        <v>1622</v>
      </c>
      <c r="I92" s="161" t="s">
        <v>1486</v>
      </c>
      <c r="J92" s="161" t="s">
        <v>41</v>
      </c>
      <c r="K92" s="161" t="s">
        <v>1623</v>
      </c>
      <c r="L92" s="161" t="s">
        <v>50</v>
      </c>
      <c r="M92" s="161" t="s">
        <v>32</v>
      </c>
      <c r="N92" s="161">
        <v>2008</v>
      </c>
      <c r="O92" s="161" t="s">
        <v>1624</v>
      </c>
      <c r="P92" s="161" t="s">
        <v>1496</v>
      </c>
      <c r="Q92" s="161">
        <v>269.78787980000004</v>
      </c>
      <c r="R92" s="161" t="s">
        <v>1625</v>
      </c>
      <c r="S92" s="180" t="s">
        <v>41</v>
      </c>
      <c r="T92" s="161"/>
      <c r="U92" s="161">
        <v>260</v>
      </c>
      <c r="V92" s="161" t="s">
        <v>35</v>
      </c>
      <c r="W92" s="161" t="s">
        <v>36</v>
      </c>
      <c r="X92" s="211" t="s">
        <v>2772</v>
      </c>
      <c r="Y92" s="211" t="s">
        <v>2773</v>
      </c>
      <c r="Z92" s="211" t="s">
        <v>2774</v>
      </c>
      <c r="AA92" s="161"/>
      <c r="AB92" s="161"/>
      <c r="AC92" s="184" t="s">
        <v>2390</v>
      </c>
      <c r="AD92" s="185">
        <v>1.222194403320199E-6</v>
      </c>
      <c r="AE92" s="186">
        <v>101525614</v>
      </c>
      <c r="AF92" s="184">
        <v>278.18815000000001</v>
      </c>
      <c r="AG92" s="184"/>
      <c r="AH92" s="184" t="s">
        <v>2760</v>
      </c>
      <c r="AI92" s="184">
        <v>2</v>
      </c>
      <c r="AJ92" s="200">
        <v>40865</v>
      </c>
      <c r="AK92" s="184"/>
      <c r="AL92" s="184" t="s">
        <v>2580</v>
      </c>
      <c r="AM92" s="184"/>
      <c r="AN92" s="184" t="s">
        <v>2581</v>
      </c>
      <c r="AO92" s="216">
        <f t="shared" si="6"/>
        <v>3.4000000000000002E-4</v>
      </c>
      <c r="AP92" s="210" t="s">
        <v>2813</v>
      </c>
    </row>
    <row r="93" spans="1:42" s="187" customFormat="1" ht="135" hidden="1">
      <c r="A93" s="161" t="s">
        <v>1440</v>
      </c>
      <c r="B93" s="161" t="s">
        <v>1619</v>
      </c>
      <c r="C93" s="161" t="s">
        <v>1442</v>
      </c>
      <c r="D93" s="161" t="s">
        <v>1620</v>
      </c>
      <c r="E93" s="161" t="s">
        <v>1444</v>
      </c>
      <c r="F93" s="161" t="s">
        <v>1621</v>
      </c>
      <c r="G93" s="161">
        <v>8479311</v>
      </c>
      <c r="H93" s="161" t="s">
        <v>1622</v>
      </c>
      <c r="I93" s="161" t="s">
        <v>1486</v>
      </c>
      <c r="J93" s="161" t="s">
        <v>41</v>
      </c>
      <c r="K93" s="161" t="s">
        <v>1623</v>
      </c>
      <c r="L93" s="161" t="s">
        <v>50</v>
      </c>
      <c r="M93" s="161" t="s">
        <v>32</v>
      </c>
      <c r="N93" s="161">
        <v>2008</v>
      </c>
      <c r="O93" s="161" t="s">
        <v>1624</v>
      </c>
      <c r="P93" s="161" t="s">
        <v>1496</v>
      </c>
      <c r="Q93" s="161">
        <v>269.78787980000004</v>
      </c>
      <c r="R93" s="161" t="s">
        <v>1625</v>
      </c>
      <c r="S93" s="180" t="s">
        <v>41</v>
      </c>
      <c r="T93" s="161"/>
      <c r="U93" s="161">
        <v>260</v>
      </c>
      <c r="V93" s="161" t="s">
        <v>35</v>
      </c>
      <c r="W93" s="161" t="s">
        <v>36</v>
      </c>
      <c r="X93" s="211" t="s">
        <v>2772</v>
      </c>
      <c r="Y93" s="211" t="s">
        <v>2773</v>
      </c>
      <c r="Z93" s="211" t="s">
        <v>2774</v>
      </c>
      <c r="AA93" s="161"/>
      <c r="AB93" s="161"/>
      <c r="AC93" s="184" t="s">
        <v>2390</v>
      </c>
      <c r="AD93" s="185">
        <v>1.2581412975354989E-6</v>
      </c>
      <c r="AE93" s="186">
        <v>101526314</v>
      </c>
      <c r="AF93" s="184">
        <v>278.18815000000001</v>
      </c>
      <c r="AG93" s="184"/>
      <c r="AH93" s="184" t="s">
        <v>2760</v>
      </c>
      <c r="AI93" s="184">
        <v>2</v>
      </c>
      <c r="AJ93" s="200">
        <v>40865</v>
      </c>
      <c r="AK93" s="184"/>
      <c r="AL93" s="184" t="s">
        <v>2580</v>
      </c>
      <c r="AM93" s="184"/>
      <c r="AN93" s="184" t="s">
        <v>2581</v>
      </c>
      <c r="AO93" s="216">
        <f t="shared" si="6"/>
        <v>3.5E-4</v>
      </c>
      <c r="AP93" s="210" t="s">
        <v>2813</v>
      </c>
    </row>
    <row r="94" spans="1:42" s="187" customFormat="1" ht="135" hidden="1">
      <c r="A94" s="161" t="s">
        <v>1440</v>
      </c>
      <c r="B94" s="161" t="s">
        <v>1619</v>
      </c>
      <c r="C94" s="161" t="s">
        <v>1442</v>
      </c>
      <c r="D94" s="161" t="s">
        <v>1620</v>
      </c>
      <c r="E94" s="161" t="s">
        <v>1444</v>
      </c>
      <c r="F94" s="161" t="s">
        <v>1621</v>
      </c>
      <c r="G94" s="161">
        <v>8479311</v>
      </c>
      <c r="H94" s="161" t="s">
        <v>1622</v>
      </c>
      <c r="I94" s="161" t="s">
        <v>1486</v>
      </c>
      <c r="J94" s="161" t="s">
        <v>41</v>
      </c>
      <c r="K94" s="161" t="s">
        <v>1623</v>
      </c>
      <c r="L94" s="161" t="s">
        <v>50</v>
      </c>
      <c r="M94" s="161" t="s">
        <v>32</v>
      </c>
      <c r="N94" s="161">
        <v>2008</v>
      </c>
      <c r="O94" s="161" t="s">
        <v>1624</v>
      </c>
      <c r="P94" s="161" t="s">
        <v>1496</v>
      </c>
      <c r="Q94" s="161">
        <v>269.78787980000004</v>
      </c>
      <c r="R94" s="161" t="s">
        <v>1625</v>
      </c>
      <c r="S94" s="180" t="s">
        <v>41</v>
      </c>
      <c r="T94" s="161"/>
      <c r="U94" s="161">
        <v>260</v>
      </c>
      <c r="V94" s="161" t="s">
        <v>35</v>
      </c>
      <c r="W94" s="161" t="s">
        <v>36</v>
      </c>
      <c r="X94" s="211" t="s">
        <v>2772</v>
      </c>
      <c r="Y94" s="211" t="s">
        <v>2773</v>
      </c>
      <c r="Z94" s="211" t="s">
        <v>2774</v>
      </c>
      <c r="AA94" s="161"/>
      <c r="AB94" s="161"/>
      <c r="AC94" s="184" t="s">
        <v>2390</v>
      </c>
      <c r="AD94" s="185">
        <v>1.5816633454731987E-6</v>
      </c>
      <c r="AE94" s="186">
        <v>101526714</v>
      </c>
      <c r="AF94" s="184">
        <v>278.18815000000001</v>
      </c>
      <c r="AG94" s="184"/>
      <c r="AH94" s="184" t="s">
        <v>2760</v>
      </c>
      <c r="AI94" s="184">
        <v>2</v>
      </c>
      <c r="AJ94" s="200">
        <v>40865</v>
      </c>
      <c r="AK94" s="184"/>
      <c r="AL94" s="184" t="s">
        <v>2580</v>
      </c>
      <c r="AM94" s="184"/>
      <c r="AN94" s="184" t="s">
        <v>2581</v>
      </c>
      <c r="AO94" s="216">
        <f t="shared" si="6"/>
        <v>4.4000000000000002E-4</v>
      </c>
      <c r="AP94" s="210" t="s">
        <v>2813</v>
      </c>
    </row>
    <row r="95" spans="1:42" s="187" customFormat="1" ht="135" hidden="1">
      <c r="A95" s="161" t="s">
        <v>1440</v>
      </c>
      <c r="B95" s="161" t="s">
        <v>1619</v>
      </c>
      <c r="C95" s="161" t="s">
        <v>1442</v>
      </c>
      <c r="D95" s="161" t="s">
        <v>1620</v>
      </c>
      <c r="E95" s="161" t="s">
        <v>1444</v>
      </c>
      <c r="F95" s="161" t="s">
        <v>1621</v>
      </c>
      <c r="G95" s="161">
        <v>8479311</v>
      </c>
      <c r="H95" s="161" t="s">
        <v>1622</v>
      </c>
      <c r="I95" s="161" t="s">
        <v>1486</v>
      </c>
      <c r="J95" s="161" t="s">
        <v>41</v>
      </c>
      <c r="K95" s="161" t="s">
        <v>1623</v>
      </c>
      <c r="L95" s="161" t="s">
        <v>50</v>
      </c>
      <c r="M95" s="161" t="s">
        <v>32</v>
      </c>
      <c r="N95" s="161">
        <v>2008</v>
      </c>
      <c r="O95" s="161" t="s">
        <v>1624</v>
      </c>
      <c r="P95" s="161" t="s">
        <v>1496</v>
      </c>
      <c r="Q95" s="161">
        <v>269.78787980000004</v>
      </c>
      <c r="R95" s="161" t="s">
        <v>1625</v>
      </c>
      <c r="S95" s="180" t="s">
        <v>41</v>
      </c>
      <c r="T95" s="161"/>
      <c r="U95" s="161">
        <v>260</v>
      </c>
      <c r="V95" s="161" t="s">
        <v>35</v>
      </c>
      <c r="W95" s="161" t="s">
        <v>36</v>
      </c>
      <c r="X95" s="211" t="s">
        <v>2772</v>
      </c>
      <c r="Y95" s="211" t="s">
        <v>2773</v>
      </c>
      <c r="Z95" s="211" t="s">
        <v>2774</v>
      </c>
      <c r="AA95" s="161"/>
      <c r="AB95" s="161"/>
      <c r="AC95" s="184" t="s">
        <v>2390</v>
      </c>
      <c r="AD95" s="185">
        <v>1.6176102396884984E-6</v>
      </c>
      <c r="AE95" s="186">
        <v>101529214</v>
      </c>
      <c r="AF95" s="184">
        <v>278.18815000000001</v>
      </c>
      <c r="AG95" s="184"/>
      <c r="AH95" s="184" t="s">
        <v>2760</v>
      </c>
      <c r="AI95" s="184">
        <v>2</v>
      </c>
      <c r="AJ95" s="200">
        <v>40865</v>
      </c>
      <c r="AK95" s="184"/>
      <c r="AL95" s="184" t="s">
        <v>2580</v>
      </c>
      <c r="AM95" s="184"/>
      <c r="AN95" s="184" t="s">
        <v>2581</v>
      </c>
      <c r="AO95" s="216">
        <f t="shared" si="6"/>
        <v>4.4999999999999993E-4</v>
      </c>
      <c r="AP95" s="210" t="s">
        <v>2813</v>
      </c>
    </row>
    <row r="96" spans="1:42" s="187" customFormat="1" ht="135" hidden="1">
      <c r="A96" s="161" t="s">
        <v>1440</v>
      </c>
      <c r="B96" s="161" t="s">
        <v>1619</v>
      </c>
      <c r="C96" s="161" t="s">
        <v>1442</v>
      </c>
      <c r="D96" s="161" t="s">
        <v>1620</v>
      </c>
      <c r="E96" s="161" t="s">
        <v>1444</v>
      </c>
      <c r="F96" s="161" t="s">
        <v>1621</v>
      </c>
      <c r="G96" s="161">
        <v>8479311</v>
      </c>
      <c r="H96" s="161" t="s">
        <v>1622</v>
      </c>
      <c r="I96" s="161" t="s">
        <v>1486</v>
      </c>
      <c r="J96" s="161" t="s">
        <v>41</v>
      </c>
      <c r="K96" s="161" t="s">
        <v>1623</v>
      </c>
      <c r="L96" s="161" t="s">
        <v>50</v>
      </c>
      <c r="M96" s="161" t="s">
        <v>32</v>
      </c>
      <c r="N96" s="161">
        <v>2008</v>
      </c>
      <c r="O96" s="161" t="s">
        <v>1624</v>
      </c>
      <c r="P96" s="161" t="s">
        <v>1496</v>
      </c>
      <c r="Q96" s="161">
        <v>269.78787980000004</v>
      </c>
      <c r="R96" s="161" t="s">
        <v>1625</v>
      </c>
      <c r="S96" s="180" t="s">
        <v>41</v>
      </c>
      <c r="T96" s="161"/>
      <c r="U96" s="161">
        <v>260</v>
      </c>
      <c r="V96" s="161" t="s">
        <v>35</v>
      </c>
      <c r="W96" s="161" t="s">
        <v>36</v>
      </c>
      <c r="X96" s="211" t="s">
        <v>2772</v>
      </c>
      <c r="Y96" s="211" t="s">
        <v>2773</v>
      </c>
      <c r="Z96" s="211" t="s">
        <v>2774</v>
      </c>
      <c r="AA96" s="161"/>
      <c r="AB96" s="161"/>
      <c r="AC96" s="184" t="s">
        <v>2390</v>
      </c>
      <c r="AD96" s="185">
        <v>1.7973447107649983E-6</v>
      </c>
      <c r="AE96" s="186">
        <v>101529014</v>
      </c>
      <c r="AF96" s="184">
        <v>278.18815000000001</v>
      </c>
      <c r="AG96" s="184"/>
      <c r="AH96" s="184" t="s">
        <v>2760</v>
      </c>
      <c r="AI96" s="184">
        <v>2</v>
      </c>
      <c r="AJ96" s="200">
        <v>40865</v>
      </c>
      <c r="AK96" s="184"/>
      <c r="AL96" s="184" t="s">
        <v>2580</v>
      </c>
      <c r="AM96" s="184"/>
      <c r="AN96" s="184" t="s">
        <v>2581</v>
      </c>
      <c r="AO96" s="216">
        <f t="shared" si="6"/>
        <v>5.0000000000000001E-4</v>
      </c>
      <c r="AP96" s="210" t="s">
        <v>2813</v>
      </c>
    </row>
    <row r="97" spans="1:42" s="187" customFormat="1" ht="135" hidden="1">
      <c r="A97" s="161" t="s">
        <v>1440</v>
      </c>
      <c r="B97" s="161" t="s">
        <v>1619</v>
      </c>
      <c r="C97" s="161" t="s">
        <v>1442</v>
      </c>
      <c r="D97" s="161" t="s">
        <v>1620</v>
      </c>
      <c r="E97" s="161" t="s">
        <v>1444</v>
      </c>
      <c r="F97" s="161" t="s">
        <v>1621</v>
      </c>
      <c r="G97" s="161">
        <v>8479311</v>
      </c>
      <c r="H97" s="161" t="s">
        <v>1622</v>
      </c>
      <c r="I97" s="161" t="s">
        <v>1486</v>
      </c>
      <c r="J97" s="161" t="s">
        <v>41</v>
      </c>
      <c r="K97" s="161" t="s">
        <v>1623</v>
      </c>
      <c r="L97" s="161" t="s">
        <v>50</v>
      </c>
      <c r="M97" s="161" t="s">
        <v>32</v>
      </c>
      <c r="N97" s="161">
        <v>2008</v>
      </c>
      <c r="O97" s="161" t="s">
        <v>1624</v>
      </c>
      <c r="P97" s="161" t="s">
        <v>1496</v>
      </c>
      <c r="Q97" s="161">
        <v>269.78787980000004</v>
      </c>
      <c r="R97" s="161" t="s">
        <v>1625</v>
      </c>
      <c r="S97" s="180" t="s">
        <v>41</v>
      </c>
      <c r="T97" s="161"/>
      <c r="U97" s="161">
        <v>260</v>
      </c>
      <c r="V97" s="161" t="s">
        <v>35</v>
      </c>
      <c r="W97" s="161" t="s">
        <v>36</v>
      </c>
      <c r="X97" s="211" t="s">
        <v>2772</v>
      </c>
      <c r="Y97" s="211" t="s">
        <v>2773</v>
      </c>
      <c r="Z97" s="211" t="s">
        <v>2774</v>
      </c>
      <c r="AA97" s="161"/>
      <c r="AB97" s="161"/>
      <c r="AC97" s="184" t="s">
        <v>2390</v>
      </c>
      <c r="AD97" s="185">
        <v>1.7973447107649983E-6</v>
      </c>
      <c r="AE97" s="186">
        <v>101529114</v>
      </c>
      <c r="AF97" s="184">
        <v>278.18815000000001</v>
      </c>
      <c r="AG97" s="184"/>
      <c r="AH97" s="184" t="s">
        <v>2760</v>
      </c>
      <c r="AI97" s="184">
        <v>2</v>
      </c>
      <c r="AJ97" s="200">
        <v>40865</v>
      </c>
      <c r="AK97" s="184"/>
      <c r="AL97" s="184" t="s">
        <v>2580</v>
      </c>
      <c r="AM97" s="184"/>
      <c r="AN97" s="184" t="s">
        <v>2581</v>
      </c>
      <c r="AO97" s="216">
        <f t="shared" si="6"/>
        <v>5.0000000000000001E-4</v>
      </c>
      <c r="AP97" s="210" t="s">
        <v>2813</v>
      </c>
    </row>
    <row r="98" spans="1:42" s="187" customFormat="1" ht="135" hidden="1">
      <c r="A98" s="161" t="s">
        <v>1440</v>
      </c>
      <c r="B98" s="161" t="s">
        <v>1619</v>
      </c>
      <c r="C98" s="161" t="s">
        <v>1442</v>
      </c>
      <c r="D98" s="161" t="s">
        <v>1620</v>
      </c>
      <c r="E98" s="161" t="s">
        <v>1444</v>
      </c>
      <c r="F98" s="161" t="s">
        <v>1621</v>
      </c>
      <c r="G98" s="161">
        <v>8479311</v>
      </c>
      <c r="H98" s="161" t="s">
        <v>1622</v>
      </c>
      <c r="I98" s="161" t="s">
        <v>1486</v>
      </c>
      <c r="J98" s="161" t="s">
        <v>41</v>
      </c>
      <c r="K98" s="161" t="s">
        <v>1623</v>
      </c>
      <c r="L98" s="161" t="s">
        <v>50</v>
      </c>
      <c r="M98" s="161" t="s">
        <v>32</v>
      </c>
      <c r="N98" s="161">
        <v>2008</v>
      </c>
      <c r="O98" s="161" t="s">
        <v>1624</v>
      </c>
      <c r="P98" s="161" t="s">
        <v>1496</v>
      </c>
      <c r="Q98" s="161">
        <v>269.78787980000004</v>
      </c>
      <c r="R98" s="161" t="s">
        <v>1625</v>
      </c>
      <c r="S98" s="180" t="s">
        <v>41</v>
      </c>
      <c r="T98" s="161"/>
      <c r="U98" s="161">
        <v>260</v>
      </c>
      <c r="V98" s="161" t="s">
        <v>35</v>
      </c>
      <c r="W98" s="161" t="s">
        <v>36</v>
      </c>
      <c r="X98" s="211" t="s">
        <v>2772</v>
      </c>
      <c r="Y98" s="211" t="s">
        <v>2773</v>
      </c>
      <c r="Z98" s="211" t="s">
        <v>2774</v>
      </c>
      <c r="AA98" s="161"/>
      <c r="AB98" s="161"/>
      <c r="AC98" s="184" t="s">
        <v>2390</v>
      </c>
      <c r="AD98" s="185">
        <v>4.6730962479889955E-6</v>
      </c>
      <c r="AE98" s="186">
        <v>101526414</v>
      </c>
      <c r="AF98" s="184">
        <v>278.18815000000001</v>
      </c>
      <c r="AG98" s="184"/>
      <c r="AH98" s="184" t="s">
        <v>2760</v>
      </c>
      <c r="AI98" s="184">
        <v>2</v>
      </c>
      <c r="AJ98" s="200">
        <v>40865</v>
      </c>
      <c r="AK98" s="184"/>
      <c r="AL98" s="184" t="s">
        <v>2580</v>
      </c>
      <c r="AM98" s="184"/>
      <c r="AN98" s="184" t="s">
        <v>2581</v>
      </c>
      <c r="AO98" s="216">
        <f t="shared" si="6"/>
        <v>1.2999999999999999E-3</v>
      </c>
      <c r="AP98" s="210" t="s">
        <v>2813</v>
      </c>
    </row>
    <row r="99" spans="1:42" s="187" customFormat="1" ht="135" hidden="1">
      <c r="A99" s="161" t="s">
        <v>1440</v>
      </c>
      <c r="B99" s="161" t="s">
        <v>1619</v>
      </c>
      <c r="C99" s="161" t="s">
        <v>1442</v>
      </c>
      <c r="D99" s="161" t="s">
        <v>1620</v>
      </c>
      <c r="E99" s="161" t="s">
        <v>1444</v>
      </c>
      <c r="F99" s="161" t="s">
        <v>1621</v>
      </c>
      <c r="G99" s="161">
        <v>8479311</v>
      </c>
      <c r="H99" s="161" t="s">
        <v>1622</v>
      </c>
      <c r="I99" s="161" t="s">
        <v>1486</v>
      </c>
      <c r="J99" s="161" t="s">
        <v>41</v>
      </c>
      <c r="K99" s="161" t="s">
        <v>1623</v>
      </c>
      <c r="L99" s="161" t="s">
        <v>50</v>
      </c>
      <c r="M99" s="161" t="s">
        <v>32</v>
      </c>
      <c r="N99" s="161">
        <v>2008</v>
      </c>
      <c r="O99" s="161" t="s">
        <v>1624</v>
      </c>
      <c r="P99" s="161" t="s">
        <v>1496</v>
      </c>
      <c r="Q99" s="161">
        <v>269.78787980000004</v>
      </c>
      <c r="R99" s="161" t="s">
        <v>1625</v>
      </c>
      <c r="S99" s="180" t="s">
        <v>41</v>
      </c>
      <c r="T99" s="161"/>
      <c r="U99" s="161">
        <v>260</v>
      </c>
      <c r="V99" s="161" t="s">
        <v>35</v>
      </c>
      <c r="W99" s="161" t="s">
        <v>36</v>
      </c>
      <c r="X99" s="211" t="s">
        <v>2772</v>
      </c>
      <c r="Y99" s="211" t="s">
        <v>2773</v>
      </c>
      <c r="Z99" s="211" t="s">
        <v>2774</v>
      </c>
      <c r="AA99" s="161"/>
      <c r="AB99" s="161"/>
      <c r="AC99" s="184" t="s">
        <v>2390</v>
      </c>
      <c r="AD99" s="185">
        <v>4.7809369306348954E-6</v>
      </c>
      <c r="AE99" s="186">
        <v>101529914</v>
      </c>
      <c r="AF99" s="184">
        <v>278.18815000000001</v>
      </c>
      <c r="AG99" s="184"/>
      <c r="AH99" s="184" t="s">
        <v>2760</v>
      </c>
      <c r="AI99" s="184">
        <v>2</v>
      </c>
      <c r="AJ99" s="200">
        <v>40865</v>
      </c>
      <c r="AK99" s="184"/>
      <c r="AL99" s="184" t="s">
        <v>2580</v>
      </c>
      <c r="AM99" s="184"/>
      <c r="AN99" s="184" t="s">
        <v>2581</v>
      </c>
      <c r="AO99" s="216">
        <f t="shared" si="6"/>
        <v>1.33E-3</v>
      </c>
      <c r="AP99" s="210" t="s">
        <v>2813</v>
      </c>
    </row>
    <row r="100" spans="1:42" s="187" customFormat="1" ht="135" hidden="1">
      <c r="A100" s="161" t="s">
        <v>1440</v>
      </c>
      <c r="B100" s="161" t="s">
        <v>1619</v>
      </c>
      <c r="C100" s="161" t="s">
        <v>1442</v>
      </c>
      <c r="D100" s="161" t="s">
        <v>1620</v>
      </c>
      <c r="E100" s="161" t="s">
        <v>1444</v>
      </c>
      <c r="F100" s="161" t="s">
        <v>1621</v>
      </c>
      <c r="G100" s="161">
        <v>8479311</v>
      </c>
      <c r="H100" s="161" t="s">
        <v>1622</v>
      </c>
      <c r="I100" s="161" t="s">
        <v>1486</v>
      </c>
      <c r="J100" s="161" t="s">
        <v>41</v>
      </c>
      <c r="K100" s="161" t="s">
        <v>1623</v>
      </c>
      <c r="L100" s="161" t="s">
        <v>50</v>
      </c>
      <c r="M100" s="161" t="s">
        <v>32</v>
      </c>
      <c r="N100" s="161">
        <v>2008</v>
      </c>
      <c r="O100" s="161" t="s">
        <v>1624</v>
      </c>
      <c r="P100" s="161" t="s">
        <v>1496</v>
      </c>
      <c r="Q100" s="161">
        <v>269.78787980000004</v>
      </c>
      <c r="R100" s="161" t="s">
        <v>1625</v>
      </c>
      <c r="S100" s="180" t="s">
        <v>41</v>
      </c>
      <c r="T100" s="161"/>
      <c r="U100" s="161">
        <v>260</v>
      </c>
      <c r="V100" s="161" t="s">
        <v>35</v>
      </c>
      <c r="W100" s="161" t="s">
        <v>36</v>
      </c>
      <c r="X100" s="211" t="s">
        <v>2772</v>
      </c>
      <c r="Y100" s="211" t="s">
        <v>2773</v>
      </c>
      <c r="Z100" s="211" t="s">
        <v>2774</v>
      </c>
      <c r="AA100" s="161"/>
      <c r="AB100" s="161"/>
      <c r="AC100" s="184" t="s">
        <v>2390</v>
      </c>
      <c r="AD100" s="185">
        <v>5.0325651901419958E-6</v>
      </c>
      <c r="AE100" s="186">
        <v>101532114</v>
      </c>
      <c r="AF100" s="184">
        <v>278.18815000000001</v>
      </c>
      <c r="AG100" s="184"/>
      <c r="AH100" s="184" t="s">
        <v>2760</v>
      </c>
      <c r="AI100" s="184">
        <v>2</v>
      </c>
      <c r="AJ100" s="200">
        <v>40865</v>
      </c>
      <c r="AK100" s="184"/>
      <c r="AL100" s="184" t="s">
        <v>2580</v>
      </c>
      <c r="AM100" s="184"/>
      <c r="AN100" s="184" t="s">
        <v>2581</v>
      </c>
      <c r="AO100" s="216">
        <f t="shared" si="6"/>
        <v>1.4E-3</v>
      </c>
      <c r="AP100" s="210" t="s">
        <v>2813</v>
      </c>
    </row>
    <row r="101" spans="1:42" s="187" customFormat="1" ht="135" hidden="1">
      <c r="A101" s="161" t="s">
        <v>1440</v>
      </c>
      <c r="B101" s="161" t="s">
        <v>1619</v>
      </c>
      <c r="C101" s="161" t="s">
        <v>1442</v>
      </c>
      <c r="D101" s="161" t="s">
        <v>1620</v>
      </c>
      <c r="E101" s="161" t="s">
        <v>1444</v>
      </c>
      <c r="F101" s="161" t="s">
        <v>1621</v>
      </c>
      <c r="G101" s="161">
        <v>8479311</v>
      </c>
      <c r="H101" s="161" t="s">
        <v>1622</v>
      </c>
      <c r="I101" s="161" t="s">
        <v>1486</v>
      </c>
      <c r="J101" s="161" t="s">
        <v>41</v>
      </c>
      <c r="K101" s="161" t="s">
        <v>1623</v>
      </c>
      <c r="L101" s="161" t="s">
        <v>50</v>
      </c>
      <c r="M101" s="161" t="s">
        <v>32</v>
      </c>
      <c r="N101" s="161">
        <v>2008</v>
      </c>
      <c r="O101" s="161" t="s">
        <v>1624</v>
      </c>
      <c r="P101" s="161" t="s">
        <v>1496</v>
      </c>
      <c r="Q101" s="161">
        <v>269.78787980000004</v>
      </c>
      <c r="R101" s="161" t="s">
        <v>1625</v>
      </c>
      <c r="S101" s="180" t="s">
        <v>41</v>
      </c>
      <c r="T101" s="161"/>
      <c r="U101" s="161">
        <v>260</v>
      </c>
      <c r="V101" s="161" t="s">
        <v>35</v>
      </c>
      <c r="W101" s="161" t="s">
        <v>36</v>
      </c>
      <c r="X101" s="211" t="s">
        <v>2772</v>
      </c>
      <c r="Y101" s="211" t="s">
        <v>2773</v>
      </c>
      <c r="Z101" s="211" t="s">
        <v>2774</v>
      </c>
      <c r="AA101" s="161"/>
      <c r="AB101" s="161"/>
      <c r="AC101" s="184" t="s">
        <v>2390</v>
      </c>
      <c r="AD101" s="185">
        <v>1.7937500213434683E-5</v>
      </c>
      <c r="AE101" s="186">
        <v>101527714</v>
      </c>
      <c r="AF101" s="184">
        <v>278.18815000000001</v>
      </c>
      <c r="AG101" s="184"/>
      <c r="AH101" s="184" t="s">
        <v>2760</v>
      </c>
      <c r="AI101" s="184">
        <v>2</v>
      </c>
      <c r="AJ101" s="200">
        <v>40865</v>
      </c>
      <c r="AK101" s="184"/>
      <c r="AL101" s="184" t="s">
        <v>2580</v>
      </c>
      <c r="AM101" s="184"/>
      <c r="AN101" s="184" t="s">
        <v>2581</v>
      </c>
      <c r="AO101" s="216">
        <f t="shared" si="6"/>
        <v>4.9899999999999996E-3</v>
      </c>
      <c r="AP101" s="210" t="s">
        <v>2813</v>
      </c>
    </row>
    <row r="102" spans="1:42" s="187" customFormat="1" ht="135" hidden="1">
      <c r="A102" s="161" t="s">
        <v>1440</v>
      </c>
      <c r="B102" s="161" t="s">
        <v>1619</v>
      </c>
      <c r="C102" s="161" t="s">
        <v>1442</v>
      </c>
      <c r="D102" s="161" t="s">
        <v>1620</v>
      </c>
      <c r="E102" s="161" t="s">
        <v>1444</v>
      </c>
      <c r="F102" s="161" t="s">
        <v>1621</v>
      </c>
      <c r="G102" s="161">
        <v>8479311</v>
      </c>
      <c r="H102" s="161" t="s">
        <v>1622</v>
      </c>
      <c r="I102" s="161" t="s">
        <v>1486</v>
      </c>
      <c r="J102" s="161" t="s">
        <v>41</v>
      </c>
      <c r="K102" s="161" t="s">
        <v>1623</v>
      </c>
      <c r="L102" s="161" t="s">
        <v>50</v>
      </c>
      <c r="M102" s="161" t="s">
        <v>32</v>
      </c>
      <c r="N102" s="161">
        <v>2008</v>
      </c>
      <c r="O102" s="161" t="s">
        <v>1624</v>
      </c>
      <c r="P102" s="161" t="s">
        <v>1496</v>
      </c>
      <c r="Q102" s="161">
        <v>269.78787980000004</v>
      </c>
      <c r="R102" s="161" t="s">
        <v>1625</v>
      </c>
      <c r="S102" s="180" t="s">
        <v>41</v>
      </c>
      <c r="T102" s="161"/>
      <c r="U102" s="161">
        <v>260</v>
      </c>
      <c r="V102" s="161" t="s">
        <v>35</v>
      </c>
      <c r="W102" s="161" t="s">
        <v>36</v>
      </c>
      <c r="X102" s="211" t="s">
        <v>2772</v>
      </c>
      <c r="Y102" s="211" t="s">
        <v>2773</v>
      </c>
      <c r="Z102" s="211" t="s">
        <v>2774</v>
      </c>
      <c r="AA102" s="161"/>
      <c r="AB102" s="161"/>
      <c r="AC102" s="184" t="s">
        <v>2390</v>
      </c>
      <c r="AD102" s="185">
        <v>1.8692384991955982E-5</v>
      </c>
      <c r="AE102" s="186">
        <v>101530514</v>
      </c>
      <c r="AF102" s="184">
        <v>278.18815000000001</v>
      </c>
      <c r="AG102" s="184"/>
      <c r="AH102" s="184" t="s">
        <v>2760</v>
      </c>
      <c r="AI102" s="184">
        <v>2</v>
      </c>
      <c r="AJ102" s="200">
        <v>40865</v>
      </c>
      <c r="AK102" s="184"/>
      <c r="AL102" s="184" t="s">
        <v>2580</v>
      </c>
      <c r="AM102" s="184"/>
      <c r="AN102" s="184" t="s">
        <v>2581</v>
      </c>
      <c r="AO102" s="216">
        <f t="shared" si="6"/>
        <v>5.1999999999999998E-3</v>
      </c>
      <c r="AP102" s="210" t="s">
        <v>2813</v>
      </c>
    </row>
    <row r="103" spans="1:42" s="187" customFormat="1" ht="135" hidden="1">
      <c r="A103" s="161" t="s">
        <v>1440</v>
      </c>
      <c r="B103" s="161" t="s">
        <v>1619</v>
      </c>
      <c r="C103" s="161" t="s">
        <v>1442</v>
      </c>
      <c r="D103" s="161" t="s">
        <v>1620</v>
      </c>
      <c r="E103" s="161" t="s">
        <v>1444</v>
      </c>
      <c r="F103" s="161" t="s">
        <v>1621</v>
      </c>
      <c r="G103" s="161">
        <v>8479311</v>
      </c>
      <c r="H103" s="161" t="s">
        <v>1622</v>
      </c>
      <c r="I103" s="161" t="s">
        <v>1486</v>
      </c>
      <c r="J103" s="161" t="s">
        <v>41</v>
      </c>
      <c r="K103" s="161" t="s">
        <v>1623</v>
      </c>
      <c r="L103" s="161" t="s">
        <v>50</v>
      </c>
      <c r="M103" s="161" t="s">
        <v>32</v>
      </c>
      <c r="N103" s="161">
        <v>2008</v>
      </c>
      <c r="O103" s="161" t="s">
        <v>1624</v>
      </c>
      <c r="P103" s="161" t="s">
        <v>1496</v>
      </c>
      <c r="Q103" s="161">
        <v>269.78787980000004</v>
      </c>
      <c r="R103" s="161" t="s">
        <v>1625</v>
      </c>
      <c r="S103" s="180" t="s">
        <v>41</v>
      </c>
      <c r="T103" s="161"/>
      <c r="U103" s="161">
        <v>260</v>
      </c>
      <c r="V103" s="161" t="s">
        <v>35</v>
      </c>
      <c r="W103" s="161" t="s">
        <v>36</v>
      </c>
      <c r="X103" s="211" t="s">
        <v>2772</v>
      </c>
      <c r="Y103" s="211" t="s">
        <v>2773</v>
      </c>
      <c r="Z103" s="211" t="s">
        <v>2774</v>
      </c>
      <c r="AA103" s="161"/>
      <c r="AB103" s="161"/>
      <c r="AC103" s="184" t="s">
        <v>2390</v>
      </c>
      <c r="AD103" s="185">
        <v>3.5946894215299969E-5</v>
      </c>
      <c r="AE103" s="186">
        <v>101530014</v>
      </c>
      <c r="AF103" s="184">
        <v>278.18815000000001</v>
      </c>
      <c r="AG103" s="184"/>
      <c r="AH103" s="184" t="s">
        <v>2760</v>
      </c>
      <c r="AI103" s="184">
        <v>2</v>
      </c>
      <c r="AJ103" s="200">
        <v>40865</v>
      </c>
      <c r="AK103" s="184"/>
      <c r="AL103" s="184" t="s">
        <v>2580</v>
      </c>
      <c r="AM103" s="184"/>
      <c r="AN103" s="184" t="s">
        <v>2581</v>
      </c>
      <c r="AO103" s="216">
        <f t="shared" si="6"/>
        <v>0.01</v>
      </c>
      <c r="AP103" s="210" t="s">
        <v>2813</v>
      </c>
    </row>
    <row r="104" spans="1:42" s="187" customFormat="1" ht="135" hidden="1">
      <c r="A104" s="161" t="s">
        <v>1440</v>
      </c>
      <c r="B104" s="161" t="s">
        <v>1619</v>
      </c>
      <c r="C104" s="161" t="s">
        <v>1442</v>
      </c>
      <c r="D104" s="161" t="s">
        <v>1620</v>
      </c>
      <c r="E104" s="161" t="s">
        <v>1444</v>
      </c>
      <c r="F104" s="161" t="s">
        <v>1621</v>
      </c>
      <c r="G104" s="161">
        <v>8479311</v>
      </c>
      <c r="H104" s="161" t="s">
        <v>1622</v>
      </c>
      <c r="I104" s="161" t="s">
        <v>1486</v>
      </c>
      <c r="J104" s="161" t="s">
        <v>41</v>
      </c>
      <c r="K104" s="161" t="s">
        <v>1623</v>
      </c>
      <c r="L104" s="161" t="s">
        <v>50</v>
      </c>
      <c r="M104" s="161" t="s">
        <v>32</v>
      </c>
      <c r="N104" s="161">
        <v>2008</v>
      </c>
      <c r="O104" s="161" t="s">
        <v>1624</v>
      </c>
      <c r="P104" s="161" t="s">
        <v>1496</v>
      </c>
      <c r="Q104" s="161">
        <v>269.78787980000004</v>
      </c>
      <c r="R104" s="161" t="s">
        <v>1625</v>
      </c>
      <c r="S104" s="180" t="s">
        <v>41</v>
      </c>
      <c r="T104" s="161"/>
      <c r="U104" s="161">
        <v>260</v>
      </c>
      <c r="V104" s="161" t="s">
        <v>35</v>
      </c>
      <c r="W104" s="161" t="s">
        <v>36</v>
      </c>
      <c r="X104" s="211" t="s">
        <v>2772</v>
      </c>
      <c r="Y104" s="211" t="s">
        <v>2773</v>
      </c>
      <c r="Z104" s="211" t="s">
        <v>2774</v>
      </c>
      <c r="AA104" s="161"/>
      <c r="AB104" s="161"/>
      <c r="AC104" s="184" t="s">
        <v>2390</v>
      </c>
      <c r="AD104" s="185">
        <v>4.241733517405396E-4</v>
      </c>
      <c r="AE104" s="186">
        <v>101525414</v>
      </c>
      <c r="AF104" s="184">
        <v>278.18815000000001</v>
      </c>
      <c r="AG104" s="184"/>
      <c r="AH104" s="184" t="s">
        <v>2760</v>
      </c>
      <c r="AI104" s="184">
        <v>2</v>
      </c>
      <c r="AJ104" s="200">
        <v>40865</v>
      </c>
      <c r="AK104" s="184"/>
      <c r="AL104" s="184" t="s">
        <v>2580</v>
      </c>
      <c r="AM104" s="184"/>
      <c r="AN104" s="184" t="s">
        <v>2581</v>
      </c>
      <c r="AO104" s="216">
        <f t="shared" si="6"/>
        <v>0.11799999999999999</v>
      </c>
      <c r="AP104" s="210" t="s">
        <v>2813</v>
      </c>
    </row>
    <row r="105" spans="1:42" s="187" customFormat="1" ht="135" hidden="1">
      <c r="A105" s="161" t="s">
        <v>1440</v>
      </c>
      <c r="B105" s="161" t="s">
        <v>1619</v>
      </c>
      <c r="C105" s="161" t="s">
        <v>1442</v>
      </c>
      <c r="D105" s="161" t="s">
        <v>1620</v>
      </c>
      <c r="E105" s="161" t="s">
        <v>1444</v>
      </c>
      <c r="F105" s="161" t="s">
        <v>1621</v>
      </c>
      <c r="G105" s="161">
        <v>8479311</v>
      </c>
      <c r="H105" s="161" t="s">
        <v>1622</v>
      </c>
      <c r="I105" s="161" t="s">
        <v>1486</v>
      </c>
      <c r="J105" s="161" t="s">
        <v>41</v>
      </c>
      <c r="K105" s="161" t="s">
        <v>1623</v>
      </c>
      <c r="L105" s="161" t="s">
        <v>50</v>
      </c>
      <c r="M105" s="161" t="s">
        <v>32</v>
      </c>
      <c r="N105" s="161">
        <v>2008</v>
      </c>
      <c r="O105" s="161" t="s">
        <v>1624</v>
      </c>
      <c r="P105" s="161" t="s">
        <v>1496</v>
      </c>
      <c r="Q105" s="161">
        <v>269.78787980000004</v>
      </c>
      <c r="R105" s="161" t="s">
        <v>1625</v>
      </c>
      <c r="S105" s="180" t="s">
        <v>41</v>
      </c>
      <c r="T105" s="161"/>
      <c r="U105" s="161">
        <v>260</v>
      </c>
      <c r="V105" s="161" t="s">
        <v>35</v>
      </c>
      <c r="W105" s="161" t="s">
        <v>36</v>
      </c>
      <c r="X105" s="211" t="s">
        <v>2772</v>
      </c>
      <c r="Y105" s="211" t="s">
        <v>2773</v>
      </c>
      <c r="Z105" s="211" t="s">
        <v>2774</v>
      </c>
      <c r="AA105" s="161"/>
      <c r="AB105" s="161"/>
      <c r="AC105" s="184" t="s">
        <v>2390</v>
      </c>
      <c r="AD105" s="185">
        <v>6.2978958665205545E-4</v>
      </c>
      <c r="AE105" s="186">
        <v>101530914</v>
      </c>
      <c r="AF105" s="184">
        <v>278.18815000000001</v>
      </c>
      <c r="AG105" s="184"/>
      <c r="AH105" s="184" t="s">
        <v>2760</v>
      </c>
      <c r="AI105" s="184">
        <v>2</v>
      </c>
      <c r="AJ105" s="200">
        <v>40865</v>
      </c>
      <c r="AK105" s="184"/>
      <c r="AL105" s="184" t="s">
        <v>2580</v>
      </c>
      <c r="AM105" s="184"/>
      <c r="AN105" s="184" t="s">
        <v>2581</v>
      </c>
      <c r="AO105" s="216">
        <f t="shared" si="6"/>
        <v>0.17519999999999999</v>
      </c>
      <c r="AP105" s="210" t="s">
        <v>2813</v>
      </c>
    </row>
    <row r="106" spans="1:42" s="187" customFormat="1" ht="135" hidden="1">
      <c r="A106" s="161" t="s">
        <v>1440</v>
      </c>
      <c r="B106" s="161" t="s">
        <v>1619</v>
      </c>
      <c r="C106" s="161" t="s">
        <v>1442</v>
      </c>
      <c r="D106" s="161" t="s">
        <v>1620</v>
      </c>
      <c r="E106" s="161" t="s">
        <v>1444</v>
      </c>
      <c r="F106" s="161" t="s">
        <v>1621</v>
      </c>
      <c r="G106" s="161">
        <v>8479311</v>
      </c>
      <c r="H106" s="161" t="s">
        <v>1622</v>
      </c>
      <c r="I106" s="161" t="s">
        <v>1486</v>
      </c>
      <c r="J106" s="161" t="s">
        <v>41</v>
      </c>
      <c r="K106" s="161" t="s">
        <v>1623</v>
      </c>
      <c r="L106" s="161" t="s">
        <v>50</v>
      </c>
      <c r="M106" s="161" t="s">
        <v>32</v>
      </c>
      <c r="N106" s="161">
        <v>2008</v>
      </c>
      <c r="O106" s="161" t="s">
        <v>1624</v>
      </c>
      <c r="P106" s="161" t="s">
        <v>1496</v>
      </c>
      <c r="Q106" s="161">
        <v>269.78787980000004</v>
      </c>
      <c r="R106" s="161" t="s">
        <v>1625</v>
      </c>
      <c r="S106" s="180" t="s">
        <v>41</v>
      </c>
      <c r="T106" s="161"/>
      <c r="U106" s="161">
        <v>260</v>
      </c>
      <c r="V106" s="161" t="s">
        <v>35</v>
      </c>
      <c r="W106" s="161" t="s">
        <v>36</v>
      </c>
      <c r="X106" s="211" t="s">
        <v>2772</v>
      </c>
      <c r="Y106" s="211" t="s">
        <v>2773</v>
      </c>
      <c r="Z106" s="211" t="s">
        <v>2774</v>
      </c>
      <c r="AA106" s="161"/>
      <c r="AB106" s="161"/>
      <c r="AC106" s="184" t="s">
        <v>2390</v>
      </c>
      <c r="AD106" s="185">
        <v>8.8069890827484917E-4</v>
      </c>
      <c r="AE106" s="186">
        <v>101524914</v>
      </c>
      <c r="AF106" s="184">
        <v>278.18815000000001</v>
      </c>
      <c r="AG106" s="184"/>
      <c r="AH106" s="184" t="s">
        <v>2760</v>
      </c>
      <c r="AI106" s="184">
        <v>2</v>
      </c>
      <c r="AJ106" s="200">
        <v>40865</v>
      </c>
      <c r="AK106" s="184"/>
      <c r="AL106" s="184" t="s">
        <v>2580</v>
      </c>
      <c r="AM106" s="184"/>
      <c r="AN106" s="184" t="s">
        <v>2581</v>
      </c>
      <c r="AO106" s="216">
        <f t="shared" si="6"/>
        <v>0.245</v>
      </c>
      <c r="AP106" s="210" t="s">
        <v>2813</v>
      </c>
    </row>
    <row r="107" spans="1:42" s="187" customFormat="1" ht="135" hidden="1">
      <c r="A107" s="161" t="s">
        <v>1440</v>
      </c>
      <c r="B107" s="161" t="s">
        <v>1619</v>
      </c>
      <c r="C107" s="161" t="s">
        <v>1442</v>
      </c>
      <c r="D107" s="161" t="s">
        <v>1620</v>
      </c>
      <c r="E107" s="161" t="s">
        <v>1444</v>
      </c>
      <c r="F107" s="161" t="s">
        <v>1621</v>
      </c>
      <c r="G107" s="161">
        <v>8479311</v>
      </c>
      <c r="H107" s="161" t="s">
        <v>1622</v>
      </c>
      <c r="I107" s="161" t="s">
        <v>1486</v>
      </c>
      <c r="J107" s="161" t="s">
        <v>41</v>
      </c>
      <c r="K107" s="161" t="s">
        <v>1623</v>
      </c>
      <c r="L107" s="161" t="s">
        <v>50</v>
      </c>
      <c r="M107" s="161" t="s">
        <v>32</v>
      </c>
      <c r="N107" s="161">
        <v>2008</v>
      </c>
      <c r="O107" s="161" t="s">
        <v>1624</v>
      </c>
      <c r="P107" s="161" t="s">
        <v>1496</v>
      </c>
      <c r="Q107" s="161">
        <v>269.78787980000004</v>
      </c>
      <c r="R107" s="161" t="s">
        <v>1625</v>
      </c>
      <c r="S107" s="180" t="s">
        <v>41</v>
      </c>
      <c r="T107" s="161"/>
      <c r="U107" s="161">
        <v>260</v>
      </c>
      <c r="V107" s="161" t="s">
        <v>35</v>
      </c>
      <c r="W107" s="161" t="s">
        <v>36</v>
      </c>
      <c r="X107" s="211" t="s">
        <v>2772</v>
      </c>
      <c r="Y107" s="211" t="s">
        <v>2773</v>
      </c>
      <c r="Z107" s="211" t="s">
        <v>2774</v>
      </c>
      <c r="AA107" s="161"/>
      <c r="AB107" s="161"/>
      <c r="AC107" s="184" t="s">
        <v>2390</v>
      </c>
      <c r="AD107" s="185">
        <v>2.9224824997038873E-3</v>
      </c>
      <c r="AE107" s="186">
        <v>101531614</v>
      </c>
      <c r="AF107" s="184">
        <v>278.18815000000001</v>
      </c>
      <c r="AG107" s="184"/>
      <c r="AH107" s="184" t="s">
        <v>2760</v>
      </c>
      <c r="AI107" s="184">
        <v>2</v>
      </c>
      <c r="AJ107" s="200">
        <v>40865</v>
      </c>
      <c r="AK107" s="184"/>
      <c r="AL107" s="184" t="s">
        <v>2580</v>
      </c>
      <c r="AM107" s="184"/>
      <c r="AN107" s="184" t="s">
        <v>2581</v>
      </c>
      <c r="AO107" s="216">
        <f t="shared" si="6"/>
        <v>0.81299999999999994</v>
      </c>
      <c r="AP107" s="210" t="s">
        <v>2813</v>
      </c>
    </row>
    <row r="108" spans="1:42" s="187" customFormat="1" ht="135" hidden="1">
      <c r="A108" s="161" t="s">
        <v>1440</v>
      </c>
      <c r="B108" s="161" t="s">
        <v>1619</v>
      </c>
      <c r="C108" s="161" t="s">
        <v>1442</v>
      </c>
      <c r="D108" s="161" t="s">
        <v>1620</v>
      </c>
      <c r="E108" s="161" t="s">
        <v>1444</v>
      </c>
      <c r="F108" s="161" t="s">
        <v>1621</v>
      </c>
      <c r="G108" s="161">
        <v>8479311</v>
      </c>
      <c r="H108" s="161" t="s">
        <v>1622</v>
      </c>
      <c r="I108" s="161" t="s">
        <v>1486</v>
      </c>
      <c r="J108" s="161" t="s">
        <v>41</v>
      </c>
      <c r="K108" s="161" t="s">
        <v>1623</v>
      </c>
      <c r="L108" s="161" t="s">
        <v>50</v>
      </c>
      <c r="M108" s="161" t="s">
        <v>32</v>
      </c>
      <c r="N108" s="161">
        <v>2008</v>
      </c>
      <c r="O108" s="161" t="s">
        <v>1624</v>
      </c>
      <c r="P108" s="161" t="s">
        <v>1496</v>
      </c>
      <c r="Q108" s="161">
        <v>269.78787980000004</v>
      </c>
      <c r="R108" s="161" t="s">
        <v>1625</v>
      </c>
      <c r="S108" s="180" t="s">
        <v>41</v>
      </c>
      <c r="T108" s="161"/>
      <c r="U108" s="161">
        <v>260</v>
      </c>
      <c r="V108" s="161" t="s">
        <v>35</v>
      </c>
      <c r="W108" s="161" t="s">
        <v>36</v>
      </c>
      <c r="X108" s="211" t="s">
        <v>2772</v>
      </c>
      <c r="Y108" s="211" t="s">
        <v>2773</v>
      </c>
      <c r="Z108" s="211" t="s">
        <v>2774</v>
      </c>
      <c r="AA108" s="161"/>
      <c r="AB108" s="161"/>
      <c r="AC108" s="184" t="s">
        <v>2390</v>
      </c>
      <c r="AD108" s="185">
        <v>5.7874499686632955E-3</v>
      </c>
      <c r="AE108" s="186">
        <v>101527314</v>
      </c>
      <c r="AF108" s="184">
        <v>278.18815000000001</v>
      </c>
      <c r="AG108" s="184"/>
      <c r="AH108" s="184" t="s">
        <v>2760</v>
      </c>
      <c r="AI108" s="184">
        <v>2</v>
      </c>
      <c r="AJ108" s="200">
        <v>40865</v>
      </c>
      <c r="AK108" s="184"/>
      <c r="AL108" s="184" t="s">
        <v>2580</v>
      </c>
      <c r="AM108" s="184"/>
      <c r="AN108" s="184" t="s">
        <v>2581</v>
      </c>
      <c r="AO108" s="216">
        <f t="shared" si="6"/>
        <v>1.61</v>
      </c>
      <c r="AP108" s="210" t="s">
        <v>2813</v>
      </c>
    </row>
    <row r="109" spans="1:42" s="187" customFormat="1" ht="135" hidden="1">
      <c r="A109" s="161" t="s">
        <v>1440</v>
      </c>
      <c r="B109" s="161" t="s">
        <v>1619</v>
      </c>
      <c r="C109" s="161" t="s">
        <v>1442</v>
      </c>
      <c r="D109" s="161" t="s">
        <v>1620</v>
      </c>
      <c r="E109" s="161" t="s">
        <v>1444</v>
      </c>
      <c r="F109" s="161" t="s">
        <v>1621</v>
      </c>
      <c r="G109" s="161">
        <v>8479311</v>
      </c>
      <c r="H109" s="161" t="s">
        <v>1622</v>
      </c>
      <c r="I109" s="161" t="s">
        <v>1486</v>
      </c>
      <c r="J109" s="161" t="s">
        <v>41</v>
      </c>
      <c r="K109" s="161" t="s">
        <v>1623</v>
      </c>
      <c r="L109" s="161" t="s">
        <v>50</v>
      </c>
      <c r="M109" s="161" t="s">
        <v>32</v>
      </c>
      <c r="N109" s="161">
        <v>2008</v>
      </c>
      <c r="O109" s="161" t="s">
        <v>1624</v>
      </c>
      <c r="P109" s="161" t="s">
        <v>1496</v>
      </c>
      <c r="Q109" s="161">
        <v>269.78787980000004</v>
      </c>
      <c r="R109" s="161" t="s">
        <v>1625</v>
      </c>
      <c r="S109" s="180" t="s">
        <v>41</v>
      </c>
      <c r="T109" s="161"/>
      <c r="U109" s="161">
        <v>260</v>
      </c>
      <c r="V109" s="161" t="s">
        <v>35</v>
      </c>
      <c r="W109" s="161" t="s">
        <v>36</v>
      </c>
      <c r="X109" s="211" t="s">
        <v>2772</v>
      </c>
      <c r="Y109" s="211" t="s">
        <v>2773</v>
      </c>
      <c r="Z109" s="211" t="s">
        <v>2774</v>
      </c>
      <c r="AA109" s="161"/>
      <c r="AB109" s="161"/>
      <c r="AC109" s="184" t="s">
        <v>2390</v>
      </c>
      <c r="AD109" s="185">
        <v>0.15888527243162587</v>
      </c>
      <c r="AE109" s="186">
        <v>101531514</v>
      </c>
      <c r="AF109" s="184">
        <v>278.18815000000001</v>
      </c>
      <c r="AG109" s="184"/>
      <c r="AH109" s="184" t="s">
        <v>2760</v>
      </c>
      <c r="AI109" s="184">
        <v>2</v>
      </c>
      <c r="AJ109" s="200">
        <v>40865</v>
      </c>
      <c r="AK109" s="184"/>
      <c r="AL109" s="184" t="s">
        <v>2580</v>
      </c>
      <c r="AM109" s="184"/>
      <c r="AN109" s="184" t="s">
        <v>2581</v>
      </c>
      <c r="AO109" s="216">
        <f t="shared" si="6"/>
        <v>44.2</v>
      </c>
      <c r="AP109" s="210" t="s">
        <v>2813</v>
      </c>
    </row>
    <row r="110" spans="1:42" s="187" customFormat="1" ht="135" hidden="1">
      <c r="A110" s="161" t="s">
        <v>1440</v>
      </c>
      <c r="B110" s="161" t="s">
        <v>1619</v>
      </c>
      <c r="C110" s="161" t="s">
        <v>1442</v>
      </c>
      <c r="D110" s="161" t="s">
        <v>1620</v>
      </c>
      <c r="E110" s="161" t="s">
        <v>1444</v>
      </c>
      <c r="F110" s="161" t="s">
        <v>1621</v>
      </c>
      <c r="G110" s="161">
        <v>8479311</v>
      </c>
      <c r="H110" s="161" t="s">
        <v>1622</v>
      </c>
      <c r="I110" s="161" t="s">
        <v>1486</v>
      </c>
      <c r="J110" s="161" t="s">
        <v>41</v>
      </c>
      <c r="K110" s="161" t="s">
        <v>1623</v>
      </c>
      <c r="L110" s="161" t="s">
        <v>50</v>
      </c>
      <c r="M110" s="161" t="s">
        <v>32</v>
      </c>
      <c r="N110" s="161">
        <v>2008</v>
      </c>
      <c r="O110" s="161" t="s">
        <v>1624</v>
      </c>
      <c r="P110" s="161" t="s">
        <v>1496</v>
      </c>
      <c r="Q110" s="161">
        <v>269.78787980000004</v>
      </c>
      <c r="R110" s="161" t="s">
        <v>1625</v>
      </c>
      <c r="S110" s="180" t="s">
        <v>41</v>
      </c>
      <c r="T110" s="161"/>
      <c r="U110" s="161">
        <v>260</v>
      </c>
      <c r="V110" s="161" t="s">
        <v>35</v>
      </c>
      <c r="W110" s="161" t="s">
        <v>36</v>
      </c>
      <c r="X110" s="211" t="s">
        <v>2772</v>
      </c>
      <c r="Y110" s="211" t="s">
        <v>2773</v>
      </c>
      <c r="Z110" s="211" t="s">
        <v>2774</v>
      </c>
      <c r="AA110" s="161"/>
      <c r="AB110" s="161"/>
      <c r="AC110" s="184" t="s">
        <v>2390</v>
      </c>
      <c r="AD110" s="185">
        <v>0.16140155502669684</v>
      </c>
      <c r="AE110" s="186">
        <v>101531114</v>
      </c>
      <c r="AF110" s="184">
        <v>278.18815000000001</v>
      </c>
      <c r="AG110" s="184"/>
      <c r="AH110" s="184" t="s">
        <v>2760</v>
      </c>
      <c r="AI110" s="184">
        <v>2</v>
      </c>
      <c r="AJ110" s="200">
        <v>40865</v>
      </c>
      <c r="AK110" s="184"/>
      <c r="AL110" s="184" t="s">
        <v>2580</v>
      </c>
      <c r="AM110" s="184"/>
      <c r="AN110" s="184" t="s">
        <v>2581</v>
      </c>
      <c r="AO110" s="216">
        <f t="shared" si="6"/>
        <v>44.9</v>
      </c>
      <c r="AP110" s="210" t="s">
        <v>2813</v>
      </c>
    </row>
    <row r="111" spans="1:42" s="187" customFormat="1" ht="135" hidden="1">
      <c r="A111" s="161" t="s">
        <v>1440</v>
      </c>
      <c r="B111" s="161" t="s">
        <v>1619</v>
      </c>
      <c r="C111" s="161" t="s">
        <v>1442</v>
      </c>
      <c r="D111" s="161" t="s">
        <v>1620</v>
      </c>
      <c r="E111" s="161" t="s">
        <v>1444</v>
      </c>
      <c r="F111" s="161" t="s">
        <v>1621</v>
      </c>
      <c r="G111" s="161">
        <v>8479311</v>
      </c>
      <c r="H111" s="161" t="s">
        <v>1622</v>
      </c>
      <c r="I111" s="161" t="s">
        <v>1486</v>
      </c>
      <c r="J111" s="161" t="s">
        <v>41</v>
      </c>
      <c r="K111" s="161" t="s">
        <v>1623</v>
      </c>
      <c r="L111" s="161" t="s">
        <v>50</v>
      </c>
      <c r="M111" s="161" t="s">
        <v>32</v>
      </c>
      <c r="N111" s="161">
        <v>2008</v>
      </c>
      <c r="O111" s="161" t="s">
        <v>1624</v>
      </c>
      <c r="P111" s="161" t="s">
        <v>1496</v>
      </c>
      <c r="Q111" s="161">
        <v>269.78787980000004</v>
      </c>
      <c r="R111" s="161" t="s">
        <v>1625</v>
      </c>
      <c r="S111" s="180" t="s">
        <v>41</v>
      </c>
      <c r="T111" s="161"/>
      <c r="U111" s="161">
        <v>260</v>
      </c>
      <c r="V111" s="161" t="s">
        <v>35</v>
      </c>
      <c r="W111" s="161" t="s">
        <v>36</v>
      </c>
      <c r="X111" s="211" t="s">
        <v>2772</v>
      </c>
      <c r="Y111" s="211" t="s">
        <v>2773</v>
      </c>
      <c r="Z111" s="211" t="s">
        <v>2774</v>
      </c>
      <c r="AA111" s="161"/>
      <c r="AB111" s="161"/>
      <c r="AC111" s="184" t="s">
        <v>2390</v>
      </c>
      <c r="AD111" s="185">
        <v>0.16283943079530885</v>
      </c>
      <c r="AE111" s="186">
        <v>101531314</v>
      </c>
      <c r="AF111" s="184">
        <v>278.18815000000001</v>
      </c>
      <c r="AG111" s="184"/>
      <c r="AH111" s="184" t="s">
        <v>2760</v>
      </c>
      <c r="AI111" s="184">
        <v>2</v>
      </c>
      <c r="AJ111" s="200">
        <v>40865</v>
      </c>
      <c r="AK111" s="184"/>
      <c r="AL111" s="184" t="s">
        <v>2580</v>
      </c>
      <c r="AM111" s="184"/>
      <c r="AN111" s="184" t="s">
        <v>2581</v>
      </c>
      <c r="AO111" s="216">
        <f t="shared" si="6"/>
        <v>45.3</v>
      </c>
      <c r="AP111" s="210" t="s">
        <v>2813</v>
      </c>
    </row>
    <row r="112" spans="1:42" s="187" customFormat="1" ht="135" hidden="1">
      <c r="A112" s="161" t="s">
        <v>1440</v>
      </c>
      <c r="B112" s="161" t="s">
        <v>1619</v>
      </c>
      <c r="C112" s="161" t="s">
        <v>1442</v>
      </c>
      <c r="D112" s="161" t="s">
        <v>1620</v>
      </c>
      <c r="E112" s="161" t="s">
        <v>1444</v>
      </c>
      <c r="F112" s="161" t="s">
        <v>1621</v>
      </c>
      <c r="G112" s="161">
        <v>8479311</v>
      </c>
      <c r="H112" s="161" t="s">
        <v>1622</v>
      </c>
      <c r="I112" s="161" t="s">
        <v>1486</v>
      </c>
      <c r="J112" s="161" t="s">
        <v>41</v>
      </c>
      <c r="K112" s="161" t="s">
        <v>1623</v>
      </c>
      <c r="L112" s="161" t="s">
        <v>50</v>
      </c>
      <c r="M112" s="161" t="s">
        <v>32</v>
      </c>
      <c r="N112" s="161">
        <v>2008</v>
      </c>
      <c r="O112" s="161" t="s">
        <v>1624</v>
      </c>
      <c r="P112" s="161" t="s">
        <v>1496</v>
      </c>
      <c r="Q112" s="161">
        <v>269.78787980000004</v>
      </c>
      <c r="R112" s="161" t="s">
        <v>1625</v>
      </c>
      <c r="S112" s="180" t="s">
        <v>41</v>
      </c>
      <c r="T112" s="161"/>
      <c r="U112" s="161">
        <v>260</v>
      </c>
      <c r="V112" s="161" t="s">
        <v>35</v>
      </c>
      <c r="W112" s="161" t="s">
        <v>36</v>
      </c>
      <c r="X112" s="211" t="s">
        <v>2772</v>
      </c>
      <c r="Y112" s="211" t="s">
        <v>2773</v>
      </c>
      <c r="Z112" s="211" t="s">
        <v>2774</v>
      </c>
      <c r="AA112" s="161"/>
      <c r="AB112" s="161"/>
      <c r="AC112" s="184" t="s">
        <v>2390</v>
      </c>
      <c r="AD112" s="185">
        <v>0.16607465127468587</v>
      </c>
      <c r="AE112" s="186">
        <v>101531214</v>
      </c>
      <c r="AF112" s="184">
        <v>278.18815000000001</v>
      </c>
      <c r="AG112" s="184"/>
      <c r="AH112" s="184" t="s">
        <v>2760</v>
      </c>
      <c r="AI112" s="184">
        <v>2</v>
      </c>
      <c r="AJ112" s="200">
        <v>40865</v>
      </c>
      <c r="AK112" s="184"/>
      <c r="AL112" s="184" t="s">
        <v>2580</v>
      </c>
      <c r="AM112" s="184"/>
      <c r="AN112" s="184" t="s">
        <v>2581</v>
      </c>
      <c r="AO112" s="216">
        <f t="shared" si="6"/>
        <v>46.20000000000001</v>
      </c>
      <c r="AP112" s="210" t="s">
        <v>2813</v>
      </c>
    </row>
    <row r="113" spans="1:42" s="187" customFormat="1" ht="135" hidden="1">
      <c r="A113" s="161" t="s">
        <v>1440</v>
      </c>
      <c r="B113" s="161" t="s">
        <v>1619</v>
      </c>
      <c r="C113" s="161" t="s">
        <v>1442</v>
      </c>
      <c r="D113" s="161" t="s">
        <v>1620</v>
      </c>
      <c r="E113" s="161" t="s">
        <v>1444</v>
      </c>
      <c r="F113" s="161" t="s">
        <v>1621</v>
      </c>
      <c r="G113" s="161">
        <v>8479311</v>
      </c>
      <c r="H113" s="161" t="s">
        <v>1622</v>
      </c>
      <c r="I113" s="161" t="s">
        <v>1486</v>
      </c>
      <c r="J113" s="161" t="s">
        <v>41</v>
      </c>
      <c r="K113" s="161" t="s">
        <v>1623</v>
      </c>
      <c r="L113" s="161" t="s">
        <v>50</v>
      </c>
      <c r="M113" s="161" t="s">
        <v>32</v>
      </c>
      <c r="N113" s="161">
        <v>2008</v>
      </c>
      <c r="O113" s="161" t="s">
        <v>1624</v>
      </c>
      <c r="P113" s="161" t="s">
        <v>1496</v>
      </c>
      <c r="Q113" s="161">
        <v>269.78787980000004</v>
      </c>
      <c r="R113" s="161" t="s">
        <v>1625</v>
      </c>
      <c r="S113" s="180" t="s">
        <v>41</v>
      </c>
      <c r="T113" s="161"/>
      <c r="U113" s="161">
        <v>260</v>
      </c>
      <c r="V113" s="161" t="s">
        <v>35</v>
      </c>
      <c r="W113" s="161" t="s">
        <v>36</v>
      </c>
      <c r="X113" s="211" t="s">
        <v>2772</v>
      </c>
      <c r="Y113" s="211" t="s">
        <v>2773</v>
      </c>
      <c r="Z113" s="211" t="s">
        <v>2774</v>
      </c>
      <c r="AA113" s="161"/>
      <c r="AB113" s="161"/>
      <c r="AC113" s="184" t="s">
        <v>2390</v>
      </c>
      <c r="AD113" s="185">
        <v>0.16823146492760385</v>
      </c>
      <c r="AE113" s="186">
        <v>101531414</v>
      </c>
      <c r="AF113" s="184">
        <v>278.18815000000001</v>
      </c>
      <c r="AG113" s="184"/>
      <c r="AH113" s="184" t="s">
        <v>2760</v>
      </c>
      <c r="AI113" s="184">
        <v>2</v>
      </c>
      <c r="AJ113" s="200">
        <v>40865</v>
      </c>
      <c r="AK113" s="184"/>
      <c r="AL113" s="184" t="s">
        <v>2580</v>
      </c>
      <c r="AM113" s="184"/>
      <c r="AN113" s="184" t="s">
        <v>2581</v>
      </c>
      <c r="AO113" s="216">
        <f t="shared" si="6"/>
        <v>46.800000000000004</v>
      </c>
      <c r="AP113" s="210" t="s">
        <v>2813</v>
      </c>
    </row>
    <row r="114" spans="1:42" s="187" customFormat="1" ht="135" hidden="1">
      <c r="A114" s="161" t="s">
        <v>1440</v>
      </c>
      <c r="B114" s="161" t="s">
        <v>1619</v>
      </c>
      <c r="C114" s="161" t="s">
        <v>1442</v>
      </c>
      <c r="D114" s="161" t="s">
        <v>1620</v>
      </c>
      <c r="E114" s="161" t="s">
        <v>1444</v>
      </c>
      <c r="F114" s="161" t="s">
        <v>1621</v>
      </c>
      <c r="G114" s="161">
        <v>8479311</v>
      </c>
      <c r="H114" s="161" t="s">
        <v>1622</v>
      </c>
      <c r="I114" s="161" t="s">
        <v>1486</v>
      </c>
      <c r="J114" s="161" t="s">
        <v>41</v>
      </c>
      <c r="K114" s="161" t="s">
        <v>1623</v>
      </c>
      <c r="L114" s="161" t="s">
        <v>50</v>
      </c>
      <c r="M114" s="161" t="s">
        <v>32</v>
      </c>
      <c r="N114" s="161">
        <v>2008</v>
      </c>
      <c r="O114" s="161" t="s">
        <v>1624</v>
      </c>
      <c r="P114" s="161" t="s">
        <v>1496</v>
      </c>
      <c r="Q114" s="161">
        <v>269.78787980000004</v>
      </c>
      <c r="R114" s="161" t="s">
        <v>1625</v>
      </c>
      <c r="S114" s="180" t="s">
        <v>41</v>
      </c>
      <c r="T114" s="161"/>
      <c r="U114" s="161">
        <v>260</v>
      </c>
      <c r="V114" s="161" t="s">
        <v>35</v>
      </c>
      <c r="W114" s="161" t="s">
        <v>36</v>
      </c>
      <c r="X114" s="211" t="s">
        <v>2772</v>
      </c>
      <c r="Y114" s="211" t="s">
        <v>2773</v>
      </c>
      <c r="Z114" s="211" t="s">
        <v>2774</v>
      </c>
      <c r="AA114" s="161"/>
      <c r="AB114" s="161"/>
      <c r="AC114" s="184" t="s">
        <v>2390</v>
      </c>
      <c r="AD114" s="185">
        <v>0.17182615434913384</v>
      </c>
      <c r="AE114" s="186">
        <v>101531014</v>
      </c>
      <c r="AF114" s="184">
        <v>278.18815000000001</v>
      </c>
      <c r="AG114" s="184"/>
      <c r="AH114" s="184" t="s">
        <v>2760</v>
      </c>
      <c r="AI114" s="184">
        <v>2</v>
      </c>
      <c r="AJ114" s="200">
        <v>40865</v>
      </c>
      <c r="AK114" s="184"/>
      <c r="AL114" s="184" t="s">
        <v>2580</v>
      </c>
      <c r="AM114" s="184"/>
      <c r="AN114" s="184" t="s">
        <v>2581</v>
      </c>
      <c r="AO114" s="216">
        <f t="shared" si="6"/>
        <v>47.8</v>
      </c>
      <c r="AP114" s="210" t="s">
        <v>2813</v>
      </c>
    </row>
    <row r="115" spans="1:42" ht="102" hidden="1">
      <c r="A115" s="161" t="s">
        <v>896</v>
      </c>
      <c r="B115" s="161" t="s">
        <v>1498</v>
      </c>
      <c r="C115" s="161" t="s">
        <v>483</v>
      </c>
      <c r="D115" s="161" t="s">
        <v>1499</v>
      </c>
      <c r="E115" s="161" t="s">
        <v>41</v>
      </c>
      <c r="F115" s="161" t="s">
        <v>41</v>
      </c>
      <c r="G115" s="161">
        <v>9143811</v>
      </c>
      <c r="H115" s="161" t="s">
        <v>1626</v>
      </c>
      <c r="I115" s="161" t="s">
        <v>1486</v>
      </c>
      <c r="J115" s="161" t="s">
        <v>41</v>
      </c>
      <c r="K115" s="161" t="s">
        <v>1627</v>
      </c>
      <c r="L115" s="161" t="s">
        <v>41</v>
      </c>
      <c r="M115" s="161" t="s">
        <v>32</v>
      </c>
      <c r="N115" s="161">
        <v>2008</v>
      </c>
      <c r="O115" s="161" t="s">
        <v>1628</v>
      </c>
      <c r="P115" s="161" t="s">
        <v>1629</v>
      </c>
      <c r="Q115" s="161">
        <v>2.4</v>
      </c>
      <c r="R115" s="161" t="s">
        <v>1497</v>
      </c>
      <c r="S115" s="180" t="s">
        <v>41</v>
      </c>
      <c r="T115" s="161"/>
      <c r="U115" s="161">
        <v>6.63</v>
      </c>
      <c r="V115" s="161" t="s">
        <v>35</v>
      </c>
      <c r="W115" s="161" t="s">
        <v>36</v>
      </c>
      <c r="X115" s="161" t="s">
        <v>2285</v>
      </c>
      <c r="Y115" s="161" t="s">
        <v>2466</v>
      </c>
      <c r="Z115" s="161"/>
      <c r="AA115" s="161"/>
      <c r="AB115" s="161"/>
      <c r="AC115" s="150" t="s">
        <v>2360</v>
      </c>
      <c r="AD115" s="169"/>
      <c r="AE115" s="181"/>
      <c r="AF115" s="150"/>
      <c r="AG115" s="150"/>
      <c r="AH115" s="150"/>
      <c r="AI115" s="150">
        <v>2</v>
      </c>
      <c r="AJ115" s="182">
        <v>40853</v>
      </c>
      <c r="AK115" s="150"/>
      <c r="AL115" s="150" t="s">
        <v>2580</v>
      </c>
      <c r="AM115" s="150" t="s">
        <v>2581</v>
      </c>
      <c r="AN115" s="150"/>
      <c r="AO115" s="215"/>
      <c r="AP115" s="210" t="s">
        <v>2813</v>
      </c>
    </row>
    <row r="116" spans="1:42" ht="89.25" hidden="1">
      <c r="A116" s="161" t="s">
        <v>893</v>
      </c>
      <c r="B116" s="161" t="s">
        <v>1630</v>
      </c>
      <c r="C116" s="161" t="s">
        <v>440</v>
      </c>
      <c r="D116" s="161" t="s">
        <v>1631</v>
      </c>
      <c r="E116" s="161" t="s">
        <v>442</v>
      </c>
      <c r="F116" s="161" t="s">
        <v>1632</v>
      </c>
      <c r="G116" s="161" t="s">
        <v>1633</v>
      </c>
      <c r="H116" s="161" t="s">
        <v>1634</v>
      </c>
      <c r="I116" s="161" t="s">
        <v>1486</v>
      </c>
      <c r="J116" s="161" t="s">
        <v>41</v>
      </c>
      <c r="K116" s="161" t="s">
        <v>1635</v>
      </c>
      <c r="L116" s="161" t="s">
        <v>50</v>
      </c>
      <c r="M116" s="161" t="s">
        <v>32</v>
      </c>
      <c r="N116" s="161">
        <v>2010</v>
      </c>
      <c r="O116" s="161" t="s">
        <v>1636</v>
      </c>
      <c r="P116" s="161" t="s">
        <v>1637</v>
      </c>
      <c r="Q116" s="161">
        <v>725</v>
      </c>
      <c r="R116" s="161" t="s">
        <v>1497</v>
      </c>
      <c r="S116" s="180" t="s">
        <v>41</v>
      </c>
      <c r="T116" s="161"/>
      <c r="U116" s="161">
        <v>612.24</v>
      </c>
      <c r="V116" s="161" t="s">
        <v>35</v>
      </c>
      <c r="W116" s="161" t="s">
        <v>36</v>
      </c>
      <c r="X116" s="161" t="s">
        <v>2300</v>
      </c>
      <c r="Y116" s="161" t="s">
        <v>2301</v>
      </c>
      <c r="Z116" s="161" t="s">
        <v>2302</v>
      </c>
      <c r="AA116" s="190" t="s">
        <v>2303</v>
      </c>
      <c r="AB116" s="161">
        <v>1</v>
      </c>
      <c r="AC116" s="161" t="s">
        <v>2304</v>
      </c>
      <c r="AD116" s="169">
        <v>1</v>
      </c>
      <c r="AE116" s="167" t="s">
        <v>2299</v>
      </c>
      <c r="AF116" s="162"/>
      <c r="AG116" s="210"/>
      <c r="AH116" s="150" t="s">
        <v>2745</v>
      </c>
      <c r="AI116" s="150">
        <v>2</v>
      </c>
      <c r="AJ116" s="182">
        <v>40827</v>
      </c>
      <c r="AK116" s="150"/>
      <c r="AL116" s="150" t="s">
        <v>2580</v>
      </c>
      <c r="AM116" s="150" t="s">
        <v>2581</v>
      </c>
      <c r="AN116" s="150"/>
      <c r="AO116" s="215">
        <f t="shared" ref="AO116:AO118" si="7">AD116*U116</f>
        <v>612.24</v>
      </c>
      <c r="AP116" s="210" t="s">
        <v>2813</v>
      </c>
    </row>
    <row r="117" spans="1:42" s="187" customFormat="1" ht="114.75" hidden="1">
      <c r="A117" s="161" t="s">
        <v>1488</v>
      </c>
      <c r="B117" s="161" t="s">
        <v>1638</v>
      </c>
      <c r="C117" s="161" t="s">
        <v>1490</v>
      </c>
      <c r="D117" s="161" t="s">
        <v>1639</v>
      </c>
      <c r="E117" s="161" t="s">
        <v>1492</v>
      </c>
      <c r="F117" s="161" t="s">
        <v>1640</v>
      </c>
      <c r="G117" s="161">
        <v>7450811</v>
      </c>
      <c r="H117" s="161" t="s">
        <v>1641</v>
      </c>
      <c r="I117" s="161" t="s">
        <v>1486</v>
      </c>
      <c r="J117" s="161" t="s">
        <v>41</v>
      </c>
      <c r="K117" s="161" t="s">
        <v>1642</v>
      </c>
      <c r="L117" s="161" t="s">
        <v>1643</v>
      </c>
      <c r="M117" s="161" t="s">
        <v>32</v>
      </c>
      <c r="N117" s="161">
        <v>2008</v>
      </c>
      <c r="O117" s="161" t="s">
        <v>1644</v>
      </c>
      <c r="P117" s="161" t="s">
        <v>1645</v>
      </c>
      <c r="Q117" s="161">
        <v>778.50000000000011</v>
      </c>
      <c r="R117" s="161" t="s">
        <v>1497</v>
      </c>
      <c r="S117" s="180" t="s">
        <v>41</v>
      </c>
      <c r="T117" s="161"/>
      <c r="U117" s="161">
        <v>681</v>
      </c>
      <c r="V117" s="161" t="s">
        <v>35</v>
      </c>
      <c r="W117" s="161" t="s">
        <v>36</v>
      </c>
      <c r="X117" s="161"/>
      <c r="Y117" s="161" t="s">
        <v>2775</v>
      </c>
      <c r="Z117" s="161"/>
      <c r="AA117" s="161"/>
      <c r="AB117" s="161"/>
      <c r="AC117" s="184" t="s">
        <v>2304</v>
      </c>
      <c r="AD117" s="185">
        <f>679/681</f>
        <v>0.99706314243759175</v>
      </c>
      <c r="AE117" s="167">
        <v>66938514</v>
      </c>
      <c r="AF117" s="184"/>
      <c r="AG117" s="212"/>
      <c r="AH117" s="184" t="s">
        <v>2776</v>
      </c>
      <c r="AI117" s="184">
        <v>2</v>
      </c>
      <c r="AJ117" s="200">
        <v>40865</v>
      </c>
      <c r="AK117" s="184"/>
      <c r="AL117" s="184" t="s">
        <v>2580</v>
      </c>
      <c r="AM117" s="184" t="s">
        <v>2581</v>
      </c>
      <c r="AN117" s="184"/>
      <c r="AO117" s="216">
        <f t="shared" si="7"/>
        <v>679</v>
      </c>
      <c r="AP117" s="210" t="s">
        <v>2813</v>
      </c>
    </row>
    <row r="118" spans="1:42" s="187" customFormat="1" ht="114.75" hidden="1">
      <c r="A118" s="161" t="s">
        <v>1488</v>
      </c>
      <c r="B118" s="161" t="s">
        <v>1638</v>
      </c>
      <c r="C118" s="161" t="s">
        <v>1490</v>
      </c>
      <c r="D118" s="161" t="s">
        <v>1639</v>
      </c>
      <c r="E118" s="161" t="s">
        <v>1492</v>
      </c>
      <c r="F118" s="161" t="s">
        <v>1640</v>
      </c>
      <c r="G118" s="161">
        <v>7450811</v>
      </c>
      <c r="H118" s="161" t="s">
        <v>1641</v>
      </c>
      <c r="I118" s="161" t="s">
        <v>1486</v>
      </c>
      <c r="J118" s="161" t="s">
        <v>41</v>
      </c>
      <c r="K118" s="161" t="s">
        <v>1642</v>
      </c>
      <c r="L118" s="161" t="s">
        <v>1643</v>
      </c>
      <c r="M118" s="161" t="s">
        <v>32</v>
      </c>
      <c r="N118" s="161">
        <v>2008</v>
      </c>
      <c r="O118" s="161" t="s">
        <v>1644</v>
      </c>
      <c r="P118" s="161" t="s">
        <v>1645</v>
      </c>
      <c r="Q118" s="161">
        <v>778.50000000000011</v>
      </c>
      <c r="R118" s="161" t="s">
        <v>1497</v>
      </c>
      <c r="S118" s="180" t="s">
        <v>41</v>
      </c>
      <c r="T118" s="161"/>
      <c r="U118" s="161">
        <v>681</v>
      </c>
      <c r="V118" s="161" t="s">
        <v>35</v>
      </c>
      <c r="W118" s="161" t="s">
        <v>36</v>
      </c>
      <c r="X118" s="161"/>
      <c r="Y118" s="161" t="s">
        <v>2775</v>
      </c>
      <c r="Z118" s="161"/>
      <c r="AA118" s="161"/>
      <c r="AB118" s="161"/>
      <c r="AC118" s="184" t="s">
        <v>2304</v>
      </c>
      <c r="AD118" s="185">
        <f>2/681</f>
        <v>2.936857562408223E-3</v>
      </c>
      <c r="AE118" s="167">
        <v>66938614</v>
      </c>
      <c r="AF118" s="184"/>
      <c r="AG118" s="212"/>
      <c r="AH118" s="184" t="s">
        <v>2776</v>
      </c>
      <c r="AI118" s="184">
        <v>2</v>
      </c>
      <c r="AJ118" s="200">
        <v>40865</v>
      </c>
      <c r="AK118" s="184"/>
      <c r="AL118" s="184" t="s">
        <v>2580</v>
      </c>
      <c r="AM118" s="184" t="s">
        <v>2581</v>
      </c>
      <c r="AN118" s="184"/>
      <c r="AO118" s="216">
        <f t="shared" si="7"/>
        <v>2</v>
      </c>
      <c r="AP118" s="210" t="s">
        <v>2813</v>
      </c>
    </row>
    <row r="119" spans="1:42" ht="409.5" hidden="1">
      <c r="A119" s="161" t="s">
        <v>1646</v>
      </c>
      <c r="B119" s="161" t="s">
        <v>1647</v>
      </c>
      <c r="C119" s="161" t="s">
        <v>1648</v>
      </c>
      <c r="D119" s="161" t="s">
        <v>1649</v>
      </c>
      <c r="E119" s="161" t="s">
        <v>1650</v>
      </c>
      <c r="F119" s="161" t="s">
        <v>1651</v>
      </c>
      <c r="G119" s="161" t="s">
        <v>1652</v>
      </c>
      <c r="H119" s="161" t="s">
        <v>1653</v>
      </c>
      <c r="I119" s="161" t="s">
        <v>1486</v>
      </c>
      <c r="J119" s="161" t="s">
        <v>41</v>
      </c>
      <c r="K119" s="161" t="s">
        <v>1654</v>
      </c>
      <c r="L119" s="161" t="s">
        <v>50</v>
      </c>
      <c r="M119" s="161" t="s">
        <v>32</v>
      </c>
      <c r="N119" s="161">
        <v>2008</v>
      </c>
      <c r="O119" s="161" t="s">
        <v>1655</v>
      </c>
      <c r="P119" s="161" t="s">
        <v>1656</v>
      </c>
      <c r="Q119" s="161">
        <v>258.01401554</v>
      </c>
      <c r="R119" s="161" t="s">
        <v>1657</v>
      </c>
      <c r="S119" s="180">
        <v>4.2400000000000001E-5</v>
      </c>
      <c r="T119" s="161"/>
      <c r="U119" s="161">
        <v>0.38</v>
      </c>
      <c r="V119" s="161" t="s">
        <v>1658</v>
      </c>
      <c r="W119" s="161" t="s">
        <v>1506</v>
      </c>
      <c r="X119" s="161" t="s">
        <v>2300</v>
      </c>
      <c r="Y119" s="180" t="s">
        <v>2428</v>
      </c>
      <c r="Z119" s="161"/>
      <c r="AA119" s="161"/>
      <c r="AB119" s="161"/>
      <c r="AC119" s="150" t="s">
        <v>2297</v>
      </c>
      <c r="AD119" s="169"/>
      <c r="AE119" s="181"/>
      <c r="AF119" s="150"/>
      <c r="AG119" s="210"/>
      <c r="AH119" s="150"/>
      <c r="AI119" s="150">
        <v>9</v>
      </c>
      <c r="AJ119" s="182">
        <v>40849</v>
      </c>
      <c r="AK119" s="150"/>
      <c r="AL119" s="150" t="s">
        <v>2580</v>
      </c>
      <c r="AM119" s="150" t="s">
        <v>2581</v>
      </c>
      <c r="AN119" s="150"/>
      <c r="AO119" s="215"/>
      <c r="AP119" s="210" t="s">
        <v>2813</v>
      </c>
    </row>
    <row r="120" spans="1:42" ht="89.25" hidden="1">
      <c r="A120" s="161" t="s">
        <v>896</v>
      </c>
      <c r="B120" s="161" t="s">
        <v>1659</v>
      </c>
      <c r="C120" s="161" t="s">
        <v>483</v>
      </c>
      <c r="D120" s="161" t="s">
        <v>1660</v>
      </c>
      <c r="E120" s="161" t="s">
        <v>485</v>
      </c>
      <c r="F120" s="161" t="s">
        <v>117</v>
      </c>
      <c r="G120" s="161" t="s">
        <v>1661</v>
      </c>
      <c r="H120" s="161" t="s">
        <v>1662</v>
      </c>
      <c r="I120" s="161" t="s">
        <v>240</v>
      </c>
      <c r="J120" s="161" t="s">
        <v>41</v>
      </c>
      <c r="K120" s="161" t="s">
        <v>1663</v>
      </c>
      <c r="L120" s="161" t="s">
        <v>1664</v>
      </c>
      <c r="M120" s="161" t="s">
        <v>32</v>
      </c>
      <c r="N120" s="161">
        <v>1979</v>
      </c>
      <c r="O120" s="161" t="s">
        <v>1665</v>
      </c>
      <c r="P120" s="161" t="s">
        <v>1666</v>
      </c>
      <c r="Q120" s="161">
        <v>3.8454058</v>
      </c>
      <c r="R120" s="161" t="s">
        <v>1667</v>
      </c>
      <c r="S120" s="180" t="s">
        <v>41</v>
      </c>
      <c r="T120" s="161">
        <v>1.184812E-9</v>
      </c>
      <c r="U120" s="161"/>
      <c r="V120" s="161" t="s">
        <v>1668</v>
      </c>
      <c r="W120" s="161" t="s">
        <v>1669</v>
      </c>
      <c r="X120" s="161" t="s">
        <v>2455</v>
      </c>
      <c r="Y120" s="161" t="s">
        <v>2556</v>
      </c>
      <c r="Z120" s="161"/>
      <c r="AA120" s="161"/>
      <c r="AB120" s="161"/>
      <c r="AC120" s="184" t="s">
        <v>2360</v>
      </c>
      <c r="AD120" s="169"/>
      <c r="AE120" s="181"/>
      <c r="AF120" s="150"/>
      <c r="AG120" s="210"/>
      <c r="AH120" s="150"/>
      <c r="AI120" s="150">
        <v>2</v>
      </c>
      <c r="AJ120" s="182">
        <v>40853</v>
      </c>
      <c r="AK120" s="150"/>
      <c r="AL120" s="150" t="s">
        <v>2580</v>
      </c>
      <c r="AM120" s="150" t="s">
        <v>2581</v>
      </c>
      <c r="AN120" s="150"/>
      <c r="AO120" s="215"/>
      <c r="AP120" s="210" t="s">
        <v>2813</v>
      </c>
    </row>
    <row r="121" spans="1:42" ht="216.75" hidden="1">
      <c r="A121" s="161" t="s">
        <v>906</v>
      </c>
      <c r="B121" s="161" t="s">
        <v>1670</v>
      </c>
      <c r="C121" s="161" t="s">
        <v>136</v>
      </c>
      <c r="D121" s="161" t="s">
        <v>1671</v>
      </c>
      <c r="E121" s="161" t="s">
        <v>1066</v>
      </c>
      <c r="F121" s="161" t="s">
        <v>1672</v>
      </c>
      <c r="G121" s="161" t="s">
        <v>1673</v>
      </c>
      <c r="H121" s="161" t="s">
        <v>1674</v>
      </c>
      <c r="I121" s="161" t="s">
        <v>240</v>
      </c>
      <c r="J121" s="161" t="s">
        <v>41</v>
      </c>
      <c r="K121" s="161" t="s">
        <v>1675</v>
      </c>
      <c r="L121" s="161" t="s">
        <v>50</v>
      </c>
      <c r="M121" s="161" t="s">
        <v>32</v>
      </c>
      <c r="N121" s="161">
        <v>2008</v>
      </c>
      <c r="O121" s="161" t="s">
        <v>1676</v>
      </c>
      <c r="P121" s="161" t="s">
        <v>1677</v>
      </c>
      <c r="Q121" s="161">
        <v>2.7466759999999999</v>
      </c>
      <c r="R121" s="161" t="s">
        <v>1667</v>
      </c>
      <c r="S121" s="180" t="s">
        <v>41</v>
      </c>
      <c r="T121" s="161"/>
      <c r="U121" s="161"/>
      <c r="V121" s="161" t="s">
        <v>1668</v>
      </c>
      <c r="W121" s="161" t="s">
        <v>1669</v>
      </c>
      <c r="X121" s="161"/>
      <c r="Y121" s="161" t="s">
        <v>2455</v>
      </c>
      <c r="Z121" s="161" t="s">
        <v>2456</v>
      </c>
      <c r="AA121" s="161" t="s">
        <v>2302</v>
      </c>
      <c r="AB121" s="161"/>
      <c r="AC121" s="161" t="s">
        <v>2360</v>
      </c>
      <c r="AD121" s="169"/>
      <c r="AE121" s="181"/>
      <c r="AF121" s="150"/>
      <c r="AG121" s="210"/>
      <c r="AH121" s="150"/>
      <c r="AI121" s="150">
        <v>2</v>
      </c>
      <c r="AJ121" s="182">
        <v>40853</v>
      </c>
      <c r="AK121" s="150"/>
      <c r="AL121" s="150" t="s">
        <v>2580</v>
      </c>
      <c r="AM121" s="150" t="s">
        <v>2581</v>
      </c>
      <c r="AN121" s="150"/>
      <c r="AO121" s="215"/>
      <c r="AP121" s="210" t="s">
        <v>2813</v>
      </c>
    </row>
    <row r="122" spans="1:42" s="187" customFormat="1" ht="153" hidden="1">
      <c r="A122" s="161" t="s">
        <v>897</v>
      </c>
      <c r="B122" s="161" t="s">
        <v>840</v>
      </c>
      <c r="C122" s="161" t="s">
        <v>504</v>
      </c>
      <c r="D122" s="161" t="s">
        <v>853</v>
      </c>
      <c r="E122" s="161" t="s">
        <v>506</v>
      </c>
      <c r="F122" s="161" t="s">
        <v>586</v>
      </c>
      <c r="G122" s="161">
        <v>4878811</v>
      </c>
      <c r="H122" s="161" t="s">
        <v>41</v>
      </c>
      <c r="I122" s="161" t="s">
        <v>240</v>
      </c>
      <c r="J122" s="161" t="s">
        <v>41</v>
      </c>
      <c r="K122" s="161" t="s">
        <v>1678</v>
      </c>
      <c r="L122" s="161" t="s">
        <v>50</v>
      </c>
      <c r="M122" s="161" t="s">
        <v>32</v>
      </c>
      <c r="N122" s="161">
        <v>2008</v>
      </c>
      <c r="O122" s="161" t="s">
        <v>1679</v>
      </c>
      <c r="P122" s="161" t="s">
        <v>839</v>
      </c>
      <c r="Q122" s="161">
        <v>6.8635959999999994</v>
      </c>
      <c r="R122" s="161" t="s">
        <v>1667</v>
      </c>
      <c r="S122" s="180" t="s">
        <v>41</v>
      </c>
      <c r="T122" s="161"/>
      <c r="U122" s="161"/>
      <c r="V122" s="161" t="s">
        <v>1668</v>
      </c>
      <c r="W122" s="161" t="s">
        <v>1669</v>
      </c>
      <c r="X122" s="161" t="s">
        <v>2510</v>
      </c>
      <c r="Y122" s="161"/>
      <c r="Z122" s="161"/>
      <c r="AA122" s="161"/>
      <c r="AB122" s="161"/>
      <c r="AC122" s="184" t="s">
        <v>2345</v>
      </c>
      <c r="AD122" s="185">
        <v>1</v>
      </c>
      <c r="AE122" s="181">
        <v>99444714</v>
      </c>
      <c r="AF122" s="184"/>
      <c r="AG122" s="212"/>
      <c r="AH122" s="184" t="s">
        <v>2777</v>
      </c>
      <c r="AI122" s="184">
        <v>2</v>
      </c>
      <c r="AJ122" s="200">
        <v>40865</v>
      </c>
      <c r="AK122" s="184"/>
      <c r="AL122" s="184" t="s">
        <v>2580</v>
      </c>
      <c r="AM122" s="184" t="s">
        <v>2581</v>
      </c>
      <c r="AN122" s="184"/>
      <c r="AO122" s="216">
        <f t="shared" ref="AO122" si="8">AD122*Q122</f>
        <v>6.8635959999999994</v>
      </c>
      <c r="AP122" s="210" t="s">
        <v>2813</v>
      </c>
    </row>
    <row r="123" spans="1:42" ht="89.25" hidden="1">
      <c r="A123" s="161" t="s">
        <v>896</v>
      </c>
      <c r="B123" s="161" t="s">
        <v>1659</v>
      </c>
      <c r="C123" s="161" t="s">
        <v>483</v>
      </c>
      <c r="D123" s="161" t="s">
        <v>1660</v>
      </c>
      <c r="E123" s="161" t="s">
        <v>485</v>
      </c>
      <c r="F123" s="161" t="s">
        <v>1680</v>
      </c>
      <c r="G123" s="161" t="s">
        <v>1681</v>
      </c>
      <c r="H123" s="161" t="s">
        <v>41</v>
      </c>
      <c r="I123" s="161" t="s">
        <v>240</v>
      </c>
      <c r="J123" s="161" t="s">
        <v>41</v>
      </c>
      <c r="K123" s="161" t="s">
        <v>1682</v>
      </c>
      <c r="L123" s="161" t="s">
        <v>1683</v>
      </c>
      <c r="M123" s="161" t="s">
        <v>32</v>
      </c>
      <c r="N123" s="161">
        <v>1980</v>
      </c>
      <c r="O123" s="161" t="s">
        <v>1684</v>
      </c>
      <c r="P123" s="161" t="s">
        <v>1685</v>
      </c>
      <c r="Q123" s="161">
        <v>7.6407980000000002</v>
      </c>
      <c r="R123" s="161" t="s">
        <v>1667</v>
      </c>
      <c r="S123" s="180" t="s">
        <v>41</v>
      </c>
      <c r="T123" s="161">
        <v>7.8809999999999996E-9</v>
      </c>
      <c r="U123" s="161"/>
      <c r="V123" s="161" t="s">
        <v>1668</v>
      </c>
      <c r="W123" s="161" t="s">
        <v>1686</v>
      </c>
      <c r="X123" s="161" t="s">
        <v>2455</v>
      </c>
      <c r="Y123" s="161" t="s">
        <v>2557</v>
      </c>
      <c r="Z123" s="161"/>
      <c r="AA123" s="161"/>
      <c r="AB123" s="161"/>
      <c r="AC123" s="184" t="s">
        <v>2360</v>
      </c>
      <c r="AD123" s="169"/>
      <c r="AE123" s="181"/>
      <c r="AF123" s="150"/>
      <c r="AG123" s="210"/>
      <c r="AH123" s="150"/>
      <c r="AI123" s="150">
        <v>2</v>
      </c>
      <c r="AJ123" s="182">
        <v>40853</v>
      </c>
      <c r="AK123" s="150"/>
      <c r="AL123" s="150" t="s">
        <v>2580</v>
      </c>
      <c r="AM123" s="150" t="s">
        <v>2581</v>
      </c>
      <c r="AN123" s="150"/>
      <c r="AO123" s="215"/>
      <c r="AP123" s="210" t="s">
        <v>2813</v>
      </c>
    </row>
    <row r="124" spans="1:42" ht="89.25" hidden="1">
      <c r="A124" s="161" t="s">
        <v>896</v>
      </c>
      <c r="B124" s="161" t="s">
        <v>1687</v>
      </c>
      <c r="C124" s="161" t="s">
        <v>483</v>
      </c>
      <c r="D124" s="161" t="s">
        <v>1688</v>
      </c>
      <c r="E124" s="161" t="s">
        <v>485</v>
      </c>
      <c r="F124" s="161" t="s">
        <v>39</v>
      </c>
      <c r="G124" s="161" t="s">
        <v>1689</v>
      </c>
      <c r="H124" s="161" t="s">
        <v>41</v>
      </c>
      <c r="I124" s="161" t="s">
        <v>240</v>
      </c>
      <c r="J124" s="161" t="s">
        <v>1690</v>
      </c>
      <c r="K124" s="161" t="s">
        <v>1691</v>
      </c>
      <c r="L124" s="161" t="s">
        <v>1692</v>
      </c>
      <c r="M124" s="161" t="s">
        <v>32</v>
      </c>
      <c r="N124" s="161">
        <v>1979</v>
      </c>
      <c r="O124" s="161" t="s">
        <v>1693</v>
      </c>
      <c r="P124" s="161" t="s">
        <v>1694</v>
      </c>
      <c r="Q124" s="161">
        <v>3.4619819999999999</v>
      </c>
      <c r="R124" s="161" t="s">
        <v>1667</v>
      </c>
      <c r="S124" s="180" t="s">
        <v>41</v>
      </c>
      <c r="T124" s="161"/>
      <c r="U124" s="161"/>
      <c r="V124" s="161" t="s">
        <v>1668</v>
      </c>
      <c r="W124" s="161" t="s">
        <v>1669</v>
      </c>
      <c r="X124" s="161" t="s">
        <v>2455</v>
      </c>
      <c r="Y124" s="161" t="s">
        <v>2557</v>
      </c>
      <c r="Z124" s="161"/>
      <c r="AA124" s="161"/>
      <c r="AB124" s="161"/>
      <c r="AC124" s="184" t="s">
        <v>2360</v>
      </c>
      <c r="AD124" s="169"/>
      <c r="AE124" s="181"/>
      <c r="AF124" s="150"/>
      <c r="AG124" s="210"/>
      <c r="AH124" s="150"/>
      <c r="AI124" s="150">
        <v>2</v>
      </c>
      <c r="AJ124" s="182">
        <v>40853</v>
      </c>
      <c r="AK124" s="150"/>
      <c r="AL124" s="150" t="s">
        <v>2580</v>
      </c>
      <c r="AM124" s="150" t="s">
        <v>2581</v>
      </c>
      <c r="AN124" s="150"/>
      <c r="AO124" s="215"/>
      <c r="AP124" s="210" t="s">
        <v>2813</v>
      </c>
    </row>
    <row r="125" spans="1:42" ht="89.25" hidden="1">
      <c r="A125" s="161" t="s">
        <v>896</v>
      </c>
      <c r="B125" s="161" t="s">
        <v>1659</v>
      </c>
      <c r="C125" s="161" t="s">
        <v>483</v>
      </c>
      <c r="D125" s="161" t="s">
        <v>1660</v>
      </c>
      <c r="E125" s="161" t="s">
        <v>41</v>
      </c>
      <c r="F125" s="161" t="s">
        <v>41</v>
      </c>
      <c r="G125" s="161" t="s">
        <v>1695</v>
      </c>
      <c r="H125" s="161" t="s">
        <v>1696</v>
      </c>
      <c r="I125" s="161" t="s">
        <v>240</v>
      </c>
      <c r="J125" s="161" t="s">
        <v>41</v>
      </c>
      <c r="K125" s="161" t="s">
        <v>1697</v>
      </c>
      <c r="L125" s="161" t="s">
        <v>50</v>
      </c>
      <c r="M125" s="161" t="s">
        <v>32</v>
      </c>
      <c r="N125" s="161">
        <v>2008</v>
      </c>
      <c r="O125" s="161" t="s">
        <v>1698</v>
      </c>
      <c r="P125" s="161" t="s">
        <v>1699</v>
      </c>
      <c r="Q125" s="161">
        <v>1.6078111999999998</v>
      </c>
      <c r="R125" s="161" t="s">
        <v>1667</v>
      </c>
      <c r="S125" s="180" t="s">
        <v>41</v>
      </c>
      <c r="T125" s="161"/>
      <c r="U125" s="161"/>
      <c r="V125" s="161" t="s">
        <v>1668</v>
      </c>
      <c r="W125" s="161" t="s">
        <v>1669</v>
      </c>
      <c r="X125" s="161" t="s">
        <v>671</v>
      </c>
      <c r="Y125" s="161" t="s">
        <v>2558</v>
      </c>
      <c r="Z125" s="161"/>
      <c r="AA125" s="161"/>
      <c r="AB125" s="161"/>
      <c r="AC125" s="184" t="s">
        <v>2360</v>
      </c>
      <c r="AD125" s="169"/>
      <c r="AE125" s="181"/>
      <c r="AF125" s="150"/>
      <c r="AG125" s="210"/>
      <c r="AH125" s="150"/>
      <c r="AI125" s="150">
        <v>2</v>
      </c>
      <c r="AJ125" s="182">
        <v>40853</v>
      </c>
      <c r="AK125" s="150"/>
      <c r="AL125" s="150" t="s">
        <v>2580</v>
      </c>
      <c r="AM125" s="150" t="s">
        <v>2581</v>
      </c>
      <c r="AN125" s="150"/>
      <c r="AO125" s="215"/>
      <c r="AP125" s="210" t="s">
        <v>2813</v>
      </c>
    </row>
    <row r="126" spans="1:42" ht="165.75" hidden="1">
      <c r="A126" s="161" t="s">
        <v>896</v>
      </c>
      <c r="B126" s="161" t="s">
        <v>1659</v>
      </c>
      <c r="C126" s="161" t="s">
        <v>483</v>
      </c>
      <c r="D126" s="161" t="s">
        <v>1660</v>
      </c>
      <c r="E126" s="161" t="s">
        <v>485</v>
      </c>
      <c r="F126" s="161" t="s">
        <v>1700</v>
      </c>
      <c r="G126" s="161" t="s">
        <v>1701</v>
      </c>
      <c r="H126" s="161" t="s">
        <v>1702</v>
      </c>
      <c r="I126" s="161" t="s">
        <v>240</v>
      </c>
      <c r="J126" s="161" t="s">
        <v>41</v>
      </c>
      <c r="K126" s="161" t="s">
        <v>1703</v>
      </c>
      <c r="L126" s="161" t="s">
        <v>1704</v>
      </c>
      <c r="M126" s="161" t="s">
        <v>32</v>
      </c>
      <c r="N126" s="161">
        <v>1987</v>
      </c>
      <c r="O126" s="161" t="s">
        <v>1705</v>
      </c>
      <c r="P126" s="161" t="s">
        <v>1706</v>
      </c>
      <c r="Q126" s="161">
        <v>209.30437949999998</v>
      </c>
      <c r="R126" s="161" t="s">
        <v>1667</v>
      </c>
      <c r="S126" s="180" t="s">
        <v>41</v>
      </c>
      <c r="T126" s="161">
        <v>8.4063742000000008E-8</v>
      </c>
      <c r="U126" s="161"/>
      <c r="V126" s="161" t="s">
        <v>1707</v>
      </c>
      <c r="W126" s="161" t="s">
        <v>1686</v>
      </c>
      <c r="X126" s="161" t="s">
        <v>2455</v>
      </c>
      <c r="Y126" s="161" t="s">
        <v>2557</v>
      </c>
      <c r="Z126" s="161"/>
      <c r="AA126" s="161"/>
      <c r="AB126" s="161"/>
      <c r="AC126" s="184" t="s">
        <v>2360</v>
      </c>
      <c r="AD126" s="169"/>
      <c r="AE126" s="181"/>
      <c r="AF126" s="150"/>
      <c r="AG126" s="210"/>
      <c r="AH126" s="150"/>
      <c r="AI126" s="150">
        <v>2</v>
      </c>
      <c r="AJ126" s="182">
        <v>40853</v>
      </c>
      <c r="AK126" s="150"/>
      <c r="AL126" s="150" t="s">
        <v>2580</v>
      </c>
      <c r="AM126" s="150" t="s">
        <v>2581</v>
      </c>
      <c r="AN126" s="150"/>
      <c r="AO126" s="215"/>
      <c r="AP126" s="210" t="s">
        <v>2813</v>
      </c>
    </row>
    <row r="127" spans="1:42" ht="140.25" hidden="1">
      <c r="A127" s="161" t="s">
        <v>896</v>
      </c>
      <c r="B127" s="161" t="s">
        <v>1659</v>
      </c>
      <c r="C127" s="161" t="s">
        <v>483</v>
      </c>
      <c r="D127" s="161" t="s">
        <v>1660</v>
      </c>
      <c r="E127" s="161" t="s">
        <v>41</v>
      </c>
      <c r="F127" s="161" t="s">
        <v>41</v>
      </c>
      <c r="G127" s="161" t="s">
        <v>1708</v>
      </c>
      <c r="H127" s="161" t="s">
        <v>1709</v>
      </c>
      <c r="I127" s="161" t="s">
        <v>240</v>
      </c>
      <c r="J127" s="161" t="s">
        <v>41</v>
      </c>
      <c r="K127" s="161" t="s">
        <v>1710</v>
      </c>
      <c r="L127" s="161" t="s">
        <v>50</v>
      </c>
      <c r="M127" s="161" t="s">
        <v>32</v>
      </c>
      <c r="N127" s="161">
        <v>2008</v>
      </c>
      <c r="O127" s="161" t="s">
        <v>1711</v>
      </c>
      <c r="P127" s="161" t="s">
        <v>1712</v>
      </c>
      <c r="Q127" s="161">
        <v>13.521859600000003</v>
      </c>
      <c r="R127" s="161" t="s">
        <v>1667</v>
      </c>
      <c r="S127" s="180" t="s">
        <v>41</v>
      </c>
      <c r="T127" s="161"/>
      <c r="U127" s="161"/>
      <c r="V127" s="161" t="s">
        <v>1668</v>
      </c>
      <c r="W127" s="161" t="s">
        <v>1669</v>
      </c>
      <c r="X127" s="161" t="s">
        <v>2455</v>
      </c>
      <c r="Y127" s="161" t="s">
        <v>2559</v>
      </c>
      <c r="Z127" s="161"/>
      <c r="AA127" s="161"/>
      <c r="AB127" s="161"/>
      <c r="AC127" s="184" t="s">
        <v>2360</v>
      </c>
      <c r="AD127" s="169"/>
      <c r="AE127" s="181"/>
      <c r="AF127" s="150"/>
      <c r="AG127" s="210"/>
      <c r="AH127" s="150"/>
      <c r="AI127" s="150">
        <v>2</v>
      </c>
      <c r="AJ127" s="182">
        <v>40853</v>
      </c>
      <c r="AK127" s="150"/>
      <c r="AL127" s="150" t="s">
        <v>2580</v>
      </c>
      <c r="AM127" s="150" t="s">
        <v>2581</v>
      </c>
      <c r="AN127" s="150"/>
      <c r="AO127" s="215"/>
      <c r="AP127" s="210" t="s">
        <v>2813</v>
      </c>
    </row>
    <row r="128" spans="1:42" ht="127.5" hidden="1">
      <c r="A128" s="161" t="s">
        <v>896</v>
      </c>
      <c r="B128" s="161" t="s">
        <v>1713</v>
      </c>
      <c r="C128" s="161" t="s">
        <v>483</v>
      </c>
      <c r="D128" s="161" t="s">
        <v>202</v>
      </c>
      <c r="E128" s="161" t="s">
        <v>485</v>
      </c>
      <c r="F128" s="161" t="s">
        <v>273</v>
      </c>
      <c r="G128" s="161">
        <v>4945211</v>
      </c>
      <c r="H128" s="161" t="s">
        <v>1928</v>
      </c>
      <c r="I128" s="161" t="s">
        <v>240</v>
      </c>
      <c r="J128" s="161" t="s">
        <v>41</v>
      </c>
      <c r="K128" s="161" t="s">
        <v>1714</v>
      </c>
      <c r="L128" s="161" t="s">
        <v>1715</v>
      </c>
      <c r="M128" s="161" t="s">
        <v>32</v>
      </c>
      <c r="N128" s="161">
        <v>1979</v>
      </c>
      <c r="O128" s="161" t="s">
        <v>1716</v>
      </c>
      <c r="P128" s="161" t="s">
        <v>1717</v>
      </c>
      <c r="Q128" s="161">
        <v>9.1216439999999999</v>
      </c>
      <c r="R128" s="161" t="s">
        <v>1667</v>
      </c>
      <c r="S128" s="180" t="s">
        <v>41</v>
      </c>
      <c r="T128" s="161">
        <v>4.2879999999999998E-7</v>
      </c>
      <c r="U128" s="161"/>
      <c r="V128" s="161" t="s">
        <v>1718</v>
      </c>
      <c r="W128" s="161" t="s">
        <v>1686</v>
      </c>
      <c r="X128" s="161" t="s">
        <v>2455</v>
      </c>
      <c r="Y128" s="161" t="s">
        <v>2560</v>
      </c>
      <c r="Z128" s="161"/>
      <c r="AA128" s="161"/>
      <c r="AB128" s="161"/>
      <c r="AC128" s="184" t="s">
        <v>2360</v>
      </c>
      <c r="AD128" s="169"/>
      <c r="AE128" s="181"/>
      <c r="AF128" s="150"/>
      <c r="AG128" s="210"/>
      <c r="AH128" s="150"/>
      <c r="AI128" s="150">
        <v>2</v>
      </c>
      <c r="AJ128" s="182">
        <v>40853</v>
      </c>
      <c r="AK128" s="150"/>
      <c r="AL128" s="150" t="s">
        <v>2741</v>
      </c>
      <c r="AM128" s="150"/>
      <c r="AN128" s="150" t="s">
        <v>2581</v>
      </c>
      <c r="AO128" s="215"/>
      <c r="AP128" s="210" t="s">
        <v>2813</v>
      </c>
    </row>
    <row r="129" spans="1:42" s="198" customFormat="1" ht="153" hidden="1">
      <c r="A129" s="191" t="s">
        <v>1719</v>
      </c>
      <c r="B129" s="191" t="s">
        <v>1720</v>
      </c>
      <c r="C129" s="191" t="s">
        <v>59</v>
      </c>
      <c r="D129" s="191" t="s">
        <v>1721</v>
      </c>
      <c r="E129" s="191" t="s">
        <v>1722</v>
      </c>
      <c r="F129" s="191" t="s">
        <v>1723</v>
      </c>
      <c r="G129" s="191" t="s">
        <v>1724</v>
      </c>
      <c r="H129" s="191" t="s">
        <v>1725</v>
      </c>
      <c r="I129" s="191" t="s">
        <v>240</v>
      </c>
      <c r="J129" s="191" t="s">
        <v>41</v>
      </c>
      <c r="K129" s="191" t="s">
        <v>1726</v>
      </c>
      <c r="L129" s="191" t="s">
        <v>50</v>
      </c>
      <c r="M129" s="191" t="s">
        <v>32</v>
      </c>
      <c r="N129" s="191">
        <v>2008</v>
      </c>
      <c r="O129" s="191" t="s">
        <v>1727</v>
      </c>
      <c r="P129" s="191" t="s">
        <v>1721</v>
      </c>
      <c r="Q129" s="191">
        <v>5.5699414799999998</v>
      </c>
      <c r="R129" s="191" t="s">
        <v>1667</v>
      </c>
      <c r="S129" s="192" t="s">
        <v>41</v>
      </c>
      <c r="T129" s="191">
        <v>1.946232</v>
      </c>
      <c r="U129" s="191"/>
      <c r="V129" s="191" t="s">
        <v>1718</v>
      </c>
      <c r="W129" s="191" t="s">
        <v>1686</v>
      </c>
      <c r="X129" s="191"/>
      <c r="Y129" s="191"/>
      <c r="Z129" s="191"/>
      <c r="AA129" s="191"/>
      <c r="AB129" s="191"/>
      <c r="AC129" s="193" t="s">
        <v>2509</v>
      </c>
      <c r="AD129" s="194"/>
      <c r="AE129" s="195"/>
      <c r="AF129" s="193"/>
      <c r="AG129" s="213"/>
      <c r="AH129" s="193"/>
      <c r="AI129" s="193"/>
      <c r="AJ129" s="193"/>
      <c r="AK129" s="193"/>
      <c r="AL129" s="193" t="s">
        <v>2661</v>
      </c>
      <c r="AM129" s="193" t="s">
        <v>2581</v>
      </c>
      <c r="AN129" s="193"/>
      <c r="AO129" s="217"/>
      <c r="AP129" s="210" t="s">
        <v>2813</v>
      </c>
    </row>
    <row r="130" spans="1:42" s="187" customFormat="1" ht="127.5" hidden="1">
      <c r="A130" s="161" t="s">
        <v>871</v>
      </c>
      <c r="B130" s="161" t="s">
        <v>824</v>
      </c>
      <c r="C130" s="161" t="s">
        <v>43</v>
      </c>
      <c r="D130" s="161" t="s">
        <v>851</v>
      </c>
      <c r="E130" s="161" t="s">
        <v>45</v>
      </c>
      <c r="F130" s="161" t="s">
        <v>1728</v>
      </c>
      <c r="G130" s="161">
        <v>554311</v>
      </c>
      <c r="H130" s="161" t="s">
        <v>1729</v>
      </c>
      <c r="I130" s="161" t="s">
        <v>240</v>
      </c>
      <c r="J130" s="161" t="s">
        <v>41</v>
      </c>
      <c r="K130" s="161" t="s">
        <v>1730</v>
      </c>
      <c r="L130" s="161" t="s">
        <v>50</v>
      </c>
      <c r="M130" s="161" t="s">
        <v>32</v>
      </c>
      <c r="N130" s="161">
        <v>2008</v>
      </c>
      <c r="O130" s="161" t="s">
        <v>1731</v>
      </c>
      <c r="P130" s="161" t="s">
        <v>823</v>
      </c>
      <c r="Q130" s="161">
        <v>2.2576046000000001</v>
      </c>
      <c r="R130" s="161" t="s">
        <v>1732</v>
      </c>
      <c r="S130" s="180" t="s">
        <v>41</v>
      </c>
      <c r="T130" s="161"/>
      <c r="U130" s="161"/>
      <c r="V130" s="161" t="s">
        <v>1668</v>
      </c>
      <c r="W130" s="161" t="s">
        <v>1669</v>
      </c>
      <c r="X130" s="161"/>
      <c r="Y130" s="161"/>
      <c r="Z130" s="161"/>
      <c r="AA130" s="161"/>
      <c r="AB130" s="161"/>
      <c r="AC130" s="184" t="s">
        <v>2509</v>
      </c>
      <c r="AD130" s="185"/>
      <c r="AE130" s="186"/>
      <c r="AF130" s="184"/>
      <c r="AG130" s="212"/>
      <c r="AH130" s="184" t="s">
        <v>2662</v>
      </c>
      <c r="AI130" s="184">
        <v>2</v>
      </c>
      <c r="AJ130" s="200">
        <v>40865</v>
      </c>
      <c r="AK130" s="184"/>
      <c r="AL130" s="184" t="s">
        <v>2580</v>
      </c>
      <c r="AM130" s="184"/>
      <c r="AN130" s="184" t="s">
        <v>2581</v>
      </c>
      <c r="AO130" s="216"/>
      <c r="AP130" s="210" t="s">
        <v>2813</v>
      </c>
    </row>
    <row r="131" spans="1:42" ht="89.25" hidden="1">
      <c r="A131" s="161" t="s">
        <v>896</v>
      </c>
      <c r="B131" s="161" t="s">
        <v>1733</v>
      </c>
      <c r="C131" s="161" t="s">
        <v>483</v>
      </c>
      <c r="D131" s="161" t="s">
        <v>1734</v>
      </c>
      <c r="E131" s="161" t="s">
        <v>485</v>
      </c>
      <c r="F131" s="161" t="s">
        <v>161</v>
      </c>
      <c r="G131" s="161" t="s">
        <v>1735</v>
      </c>
      <c r="H131" s="161"/>
      <c r="I131" s="161" t="s">
        <v>240</v>
      </c>
      <c r="J131" s="161" t="s">
        <v>41</v>
      </c>
      <c r="K131" s="161" t="s">
        <v>1736</v>
      </c>
      <c r="L131" s="161" t="s">
        <v>1737</v>
      </c>
      <c r="M131" s="161" t="s">
        <v>32</v>
      </c>
      <c r="N131" s="161">
        <v>1979</v>
      </c>
      <c r="O131" s="161" t="s">
        <v>1738</v>
      </c>
      <c r="P131" s="161" t="s">
        <v>1739</v>
      </c>
      <c r="Q131" s="161">
        <v>23.107000199999998</v>
      </c>
      <c r="R131" s="161" t="s">
        <v>1667</v>
      </c>
      <c r="S131" s="180" t="s">
        <v>41</v>
      </c>
      <c r="T131" s="161">
        <v>3.2876000000000001E-6</v>
      </c>
      <c r="U131" s="161"/>
      <c r="V131" s="161" t="s">
        <v>1718</v>
      </c>
      <c r="W131" s="161" t="s">
        <v>1686</v>
      </c>
      <c r="X131" s="161" t="s">
        <v>2455</v>
      </c>
      <c r="Y131" s="161" t="s">
        <v>2557</v>
      </c>
      <c r="Z131" s="161"/>
      <c r="AA131" s="161"/>
      <c r="AB131" s="161"/>
      <c r="AC131" s="150" t="s">
        <v>2360</v>
      </c>
      <c r="AD131" s="169"/>
      <c r="AE131" s="181"/>
      <c r="AF131" s="150"/>
      <c r="AG131" s="210"/>
      <c r="AH131" s="150"/>
      <c r="AI131" s="150">
        <v>2</v>
      </c>
      <c r="AJ131" s="182">
        <v>40853</v>
      </c>
      <c r="AK131" s="150"/>
      <c r="AL131" s="150" t="s">
        <v>2580</v>
      </c>
      <c r="AM131" s="150" t="s">
        <v>2581</v>
      </c>
      <c r="AN131" s="150"/>
      <c r="AO131" s="215"/>
      <c r="AP131" s="210" t="s">
        <v>2813</v>
      </c>
    </row>
    <row r="132" spans="1:42" ht="89.25" hidden="1">
      <c r="A132" s="161" t="s">
        <v>896</v>
      </c>
      <c r="B132" s="161" t="s">
        <v>1713</v>
      </c>
      <c r="C132" s="161" t="s">
        <v>483</v>
      </c>
      <c r="D132" s="161" t="s">
        <v>202</v>
      </c>
      <c r="E132" s="161" t="s">
        <v>485</v>
      </c>
      <c r="F132" s="161" t="s">
        <v>1740</v>
      </c>
      <c r="G132" s="161" t="s">
        <v>1741</v>
      </c>
      <c r="H132" s="161" t="s">
        <v>1742</v>
      </c>
      <c r="I132" s="161" t="s">
        <v>240</v>
      </c>
      <c r="J132" s="161" t="s">
        <v>41</v>
      </c>
      <c r="K132" s="161" t="s">
        <v>1743</v>
      </c>
      <c r="L132" s="161" t="s">
        <v>1744</v>
      </c>
      <c r="M132" s="161" t="s">
        <v>32</v>
      </c>
      <c r="N132" s="161">
        <v>1980</v>
      </c>
      <c r="O132" s="161" t="s">
        <v>1745</v>
      </c>
      <c r="P132" s="161" t="s">
        <v>1746</v>
      </c>
      <c r="Q132" s="161">
        <v>4.7500559999999998</v>
      </c>
      <c r="R132" s="161" t="s">
        <v>1667</v>
      </c>
      <c r="S132" s="180" t="s">
        <v>41</v>
      </c>
      <c r="T132" s="161">
        <v>2.1506399999999999E-8</v>
      </c>
      <c r="U132" s="161"/>
      <c r="V132" s="161" t="s">
        <v>1718</v>
      </c>
      <c r="W132" s="161" t="s">
        <v>1686</v>
      </c>
      <c r="X132" s="161" t="s">
        <v>2455</v>
      </c>
      <c r="Y132" s="161" t="s">
        <v>2557</v>
      </c>
      <c r="Z132" s="161"/>
      <c r="AA132" s="161"/>
      <c r="AB132" s="161"/>
      <c r="AC132" s="150" t="s">
        <v>2360</v>
      </c>
      <c r="AD132" s="169"/>
      <c r="AE132" s="181"/>
      <c r="AF132" s="150"/>
      <c r="AG132" s="210"/>
      <c r="AH132" s="150"/>
      <c r="AI132" s="150">
        <v>2</v>
      </c>
      <c r="AJ132" s="182">
        <v>40853</v>
      </c>
      <c r="AK132" s="150"/>
      <c r="AL132" s="150" t="s">
        <v>2580</v>
      </c>
      <c r="AM132" s="150" t="s">
        <v>2581</v>
      </c>
      <c r="AN132" s="150"/>
      <c r="AO132" s="215"/>
      <c r="AP132" s="210" t="s">
        <v>2813</v>
      </c>
    </row>
    <row r="133" spans="1:42" ht="89.25" hidden="1">
      <c r="A133" s="161" t="s">
        <v>896</v>
      </c>
      <c r="B133" s="161" t="s">
        <v>1498</v>
      </c>
      <c r="C133" s="161" t="s">
        <v>483</v>
      </c>
      <c r="D133" s="161" t="s">
        <v>1499</v>
      </c>
      <c r="E133" s="161" t="s">
        <v>485</v>
      </c>
      <c r="F133" s="161" t="s">
        <v>1747</v>
      </c>
      <c r="G133" s="161" t="s">
        <v>1748</v>
      </c>
      <c r="H133" s="161" t="s">
        <v>1749</v>
      </c>
      <c r="I133" s="161" t="s">
        <v>240</v>
      </c>
      <c r="J133" s="161" t="s">
        <v>41</v>
      </c>
      <c r="K133" s="161" t="s">
        <v>1750</v>
      </c>
      <c r="L133" s="161" t="s">
        <v>1751</v>
      </c>
      <c r="M133" s="161" t="s">
        <v>32</v>
      </c>
      <c r="N133" s="161">
        <v>1987</v>
      </c>
      <c r="O133" s="161" t="s">
        <v>1752</v>
      </c>
      <c r="P133" s="161" t="s">
        <v>1504</v>
      </c>
      <c r="Q133" s="161">
        <v>17.426476000000008</v>
      </c>
      <c r="R133" s="161" t="s">
        <v>1667</v>
      </c>
      <c r="S133" s="180" t="s">
        <v>41</v>
      </c>
      <c r="T133" s="161">
        <v>1.4879020000000001E-7</v>
      </c>
      <c r="U133" s="161"/>
      <c r="V133" s="161" t="s">
        <v>1753</v>
      </c>
      <c r="W133" s="161" t="s">
        <v>1686</v>
      </c>
      <c r="X133" s="161" t="s">
        <v>2455</v>
      </c>
      <c r="Y133" s="161" t="s">
        <v>2557</v>
      </c>
      <c r="Z133" s="161"/>
      <c r="AA133" s="161"/>
      <c r="AB133" s="161"/>
      <c r="AC133" s="150" t="s">
        <v>2360</v>
      </c>
      <c r="AD133" s="169"/>
      <c r="AE133" s="181"/>
      <c r="AF133" s="150"/>
      <c r="AG133" s="210"/>
      <c r="AH133" s="150"/>
      <c r="AI133" s="150">
        <v>2</v>
      </c>
      <c r="AJ133" s="182">
        <v>40853</v>
      </c>
      <c r="AK133" s="150"/>
      <c r="AL133" s="150" t="s">
        <v>2580</v>
      </c>
      <c r="AM133" s="150" t="s">
        <v>2581</v>
      </c>
      <c r="AN133" s="150"/>
      <c r="AO133" s="215"/>
      <c r="AP133" s="210" t="s">
        <v>2813</v>
      </c>
    </row>
    <row r="134" spans="1:42" ht="89.25" hidden="1">
      <c r="A134" s="161" t="s">
        <v>943</v>
      </c>
      <c r="B134" s="161" t="s">
        <v>1754</v>
      </c>
      <c r="C134" s="161" t="s">
        <v>945</v>
      </c>
      <c r="D134" s="161" t="s">
        <v>1755</v>
      </c>
      <c r="E134" s="161" t="s">
        <v>947</v>
      </c>
      <c r="F134" s="161" t="s">
        <v>1756</v>
      </c>
      <c r="G134" s="161" t="s">
        <v>1757</v>
      </c>
      <c r="H134" s="161" t="s">
        <v>1758</v>
      </c>
      <c r="I134" s="161" t="s">
        <v>240</v>
      </c>
      <c r="J134" s="161" t="s">
        <v>41</v>
      </c>
      <c r="K134" s="161" t="s">
        <v>1759</v>
      </c>
      <c r="L134" s="161" t="s">
        <v>1760</v>
      </c>
      <c r="M134" s="161" t="s">
        <v>32</v>
      </c>
      <c r="N134" s="161">
        <v>2008</v>
      </c>
      <c r="O134" s="161" t="s">
        <v>1761</v>
      </c>
      <c r="P134" s="161" t="s">
        <v>1762</v>
      </c>
      <c r="Q134" s="161">
        <v>2.954844</v>
      </c>
      <c r="R134" s="161" t="s">
        <v>1732</v>
      </c>
      <c r="S134" s="180" t="s">
        <v>41</v>
      </c>
      <c r="T134" s="161"/>
      <c r="U134" s="161"/>
      <c r="V134" s="161" t="s">
        <v>1753</v>
      </c>
      <c r="W134" s="161" t="s">
        <v>1669</v>
      </c>
      <c r="X134" s="161"/>
      <c r="Y134" s="161" t="s">
        <v>2436</v>
      </c>
      <c r="Z134" s="161"/>
      <c r="AA134" s="161"/>
      <c r="AB134" s="161"/>
      <c r="AC134" s="150" t="s">
        <v>2360</v>
      </c>
      <c r="AD134" s="169"/>
      <c r="AE134" s="181"/>
      <c r="AF134" s="150"/>
      <c r="AG134" s="210"/>
      <c r="AH134" s="150"/>
      <c r="AI134" s="150">
        <v>2</v>
      </c>
      <c r="AJ134" s="182">
        <v>40853</v>
      </c>
      <c r="AK134" s="150"/>
      <c r="AL134" s="150" t="s">
        <v>2580</v>
      </c>
      <c r="AM134" s="150" t="s">
        <v>2581</v>
      </c>
      <c r="AN134" s="150"/>
      <c r="AO134" s="215"/>
      <c r="AP134" s="210" t="s">
        <v>2813</v>
      </c>
    </row>
    <row r="135" spans="1:42" ht="318.75" hidden="1">
      <c r="A135" s="161" t="s">
        <v>897</v>
      </c>
      <c r="B135" s="161" t="s">
        <v>1763</v>
      </c>
      <c r="C135" s="161" t="s">
        <v>504</v>
      </c>
      <c r="D135" s="161" t="s">
        <v>1764</v>
      </c>
      <c r="E135" s="161" t="s">
        <v>506</v>
      </c>
      <c r="F135" s="161" t="s">
        <v>1765</v>
      </c>
      <c r="G135" s="161">
        <v>5782311</v>
      </c>
      <c r="H135" s="161" t="s">
        <v>1766</v>
      </c>
      <c r="I135" s="161" t="s">
        <v>240</v>
      </c>
      <c r="J135" s="161" t="s">
        <v>41</v>
      </c>
      <c r="K135" s="161" t="s">
        <v>1767</v>
      </c>
      <c r="L135" s="161" t="s">
        <v>50</v>
      </c>
      <c r="M135" s="161" t="s">
        <v>32</v>
      </c>
      <c r="N135" s="161">
        <v>2008</v>
      </c>
      <c r="O135" s="161" t="s">
        <v>1768</v>
      </c>
      <c r="P135" s="161" t="s">
        <v>1769</v>
      </c>
      <c r="Q135" s="161">
        <v>14.653471999999999</v>
      </c>
      <c r="R135" s="161" t="s">
        <v>1667</v>
      </c>
      <c r="S135" s="180">
        <v>0.6</v>
      </c>
      <c r="T135" s="161"/>
      <c r="U135" s="161"/>
      <c r="V135" s="161" t="s">
        <v>1770</v>
      </c>
      <c r="W135" s="161" t="s">
        <v>1771</v>
      </c>
      <c r="X135" s="161" t="s">
        <v>2510</v>
      </c>
      <c r="Y135" s="161"/>
      <c r="Z135" s="161"/>
      <c r="AA135" s="161"/>
      <c r="AB135" s="161"/>
      <c r="AC135" s="150" t="s">
        <v>2345</v>
      </c>
      <c r="AD135" s="169">
        <v>1</v>
      </c>
      <c r="AE135" s="181">
        <v>99275014</v>
      </c>
      <c r="AF135" s="150"/>
      <c r="AG135" s="210"/>
      <c r="AH135" s="150" t="s">
        <v>2778</v>
      </c>
      <c r="AI135" s="184">
        <v>2</v>
      </c>
      <c r="AJ135" s="200">
        <v>40872</v>
      </c>
      <c r="AK135" s="184"/>
      <c r="AL135" s="150" t="s">
        <v>2580</v>
      </c>
      <c r="AM135" s="184" t="s">
        <v>2581</v>
      </c>
      <c r="AN135" s="184"/>
      <c r="AO135" s="215">
        <f t="shared" ref="AO135:AO141" si="9">AD135*Q135</f>
        <v>14.653471999999999</v>
      </c>
      <c r="AP135" s="210" t="s">
        <v>2813</v>
      </c>
    </row>
    <row r="136" spans="1:42" ht="89.25" hidden="1">
      <c r="A136" s="161" t="s">
        <v>896</v>
      </c>
      <c r="B136" s="161" t="s">
        <v>1772</v>
      </c>
      <c r="C136" s="161" t="s">
        <v>483</v>
      </c>
      <c r="D136" s="161" t="s">
        <v>1773</v>
      </c>
      <c r="E136" s="161" t="s">
        <v>485</v>
      </c>
      <c r="F136" s="161" t="s">
        <v>437</v>
      </c>
      <c r="G136" s="161" t="s">
        <v>1774</v>
      </c>
      <c r="H136" s="161" t="s">
        <v>41</v>
      </c>
      <c r="I136" s="161" t="s">
        <v>240</v>
      </c>
      <c r="J136" s="161" t="s">
        <v>41</v>
      </c>
      <c r="K136" s="161" t="s">
        <v>1775</v>
      </c>
      <c r="L136" s="161" t="s">
        <v>1776</v>
      </c>
      <c r="M136" s="161" t="s">
        <v>32</v>
      </c>
      <c r="N136" s="161">
        <v>1979</v>
      </c>
      <c r="O136" s="161" t="s">
        <v>1777</v>
      </c>
      <c r="P136" s="161" t="s">
        <v>1778</v>
      </c>
      <c r="Q136" s="161">
        <v>5.9816739999999999</v>
      </c>
      <c r="R136" s="161" t="s">
        <v>1667</v>
      </c>
      <c r="S136" s="180" t="s">
        <v>41</v>
      </c>
      <c r="T136" s="161"/>
      <c r="U136" s="161"/>
      <c r="V136" s="161" t="s">
        <v>1668</v>
      </c>
      <c r="W136" s="161" t="s">
        <v>1669</v>
      </c>
      <c r="X136" s="161" t="s">
        <v>2455</v>
      </c>
      <c r="Y136" s="161" t="s">
        <v>2561</v>
      </c>
      <c r="Z136" s="161"/>
      <c r="AA136" s="161"/>
      <c r="AB136" s="161"/>
      <c r="AC136" s="150" t="s">
        <v>2360</v>
      </c>
      <c r="AD136" s="169"/>
      <c r="AE136" s="181"/>
      <c r="AF136" s="150"/>
      <c r="AG136" s="210"/>
      <c r="AH136" s="150"/>
      <c r="AI136" s="150">
        <v>2</v>
      </c>
      <c r="AJ136" s="182">
        <v>40853</v>
      </c>
      <c r="AK136" s="150"/>
      <c r="AL136" s="150" t="s">
        <v>2580</v>
      </c>
      <c r="AM136" s="150" t="s">
        <v>2581</v>
      </c>
      <c r="AN136" s="150"/>
      <c r="AO136" s="215"/>
      <c r="AP136" s="210" t="s">
        <v>2813</v>
      </c>
    </row>
    <row r="137" spans="1:42" ht="255" hidden="1">
      <c r="A137" s="161" t="s">
        <v>897</v>
      </c>
      <c r="B137" s="161" t="s">
        <v>1779</v>
      </c>
      <c r="C137" s="161" t="s">
        <v>504</v>
      </c>
      <c r="D137" s="161" t="s">
        <v>1780</v>
      </c>
      <c r="E137" s="161" t="s">
        <v>506</v>
      </c>
      <c r="F137" s="161" t="s">
        <v>1765</v>
      </c>
      <c r="G137" s="161">
        <v>6153211</v>
      </c>
      <c r="H137" s="161" t="s">
        <v>1781</v>
      </c>
      <c r="I137" s="161" t="s">
        <v>240</v>
      </c>
      <c r="J137" s="161" t="s">
        <v>41</v>
      </c>
      <c r="K137" s="161" t="s">
        <v>1782</v>
      </c>
      <c r="L137" s="161" t="s">
        <v>50</v>
      </c>
      <c r="M137" s="161" t="s">
        <v>32</v>
      </c>
      <c r="N137" s="161">
        <v>2008</v>
      </c>
      <c r="O137" s="161" t="s">
        <v>1783</v>
      </c>
      <c r="P137" s="161" t="s">
        <v>1784</v>
      </c>
      <c r="Q137" s="161">
        <v>6.2593975999999998</v>
      </c>
      <c r="R137" s="161" t="s">
        <v>1732</v>
      </c>
      <c r="S137" s="180" t="s">
        <v>41</v>
      </c>
      <c r="T137" s="161"/>
      <c r="U137" s="161"/>
      <c r="V137" s="161" t="s">
        <v>1785</v>
      </c>
      <c r="W137" s="161" t="s">
        <v>1786</v>
      </c>
      <c r="X137" s="161" t="s">
        <v>2510</v>
      </c>
      <c r="Y137" s="161"/>
      <c r="Z137" s="161"/>
      <c r="AA137" s="161"/>
      <c r="AB137" s="161"/>
      <c r="AC137" s="150" t="s">
        <v>2345</v>
      </c>
      <c r="AD137" s="169">
        <v>4.7674964772193525E-2</v>
      </c>
      <c r="AE137" s="181" t="s">
        <v>2663</v>
      </c>
      <c r="AF137" s="150"/>
      <c r="AG137" s="210"/>
      <c r="AH137" s="150" t="s">
        <v>2779</v>
      </c>
      <c r="AI137" s="184">
        <v>2</v>
      </c>
      <c r="AJ137" s="200">
        <v>40865</v>
      </c>
      <c r="AK137" s="184"/>
      <c r="AL137" s="150" t="s">
        <v>2580</v>
      </c>
      <c r="AM137" s="184"/>
      <c r="AN137" s="184" t="s">
        <v>2581</v>
      </c>
      <c r="AO137" s="215">
        <f t="shared" si="9"/>
        <v>0.29841656007515266</v>
      </c>
      <c r="AP137" s="210" t="s">
        <v>2813</v>
      </c>
    </row>
    <row r="138" spans="1:42" ht="255" hidden="1">
      <c r="A138" s="161" t="s">
        <v>897</v>
      </c>
      <c r="B138" s="161" t="s">
        <v>1779</v>
      </c>
      <c r="C138" s="161" t="s">
        <v>504</v>
      </c>
      <c r="D138" s="161" t="s">
        <v>1780</v>
      </c>
      <c r="E138" s="161" t="s">
        <v>506</v>
      </c>
      <c r="F138" s="161" t="s">
        <v>1765</v>
      </c>
      <c r="G138" s="161">
        <v>6153211</v>
      </c>
      <c r="H138" s="161" t="s">
        <v>1781</v>
      </c>
      <c r="I138" s="161" t="s">
        <v>240</v>
      </c>
      <c r="J138" s="161" t="s">
        <v>41</v>
      </c>
      <c r="K138" s="161" t="s">
        <v>1782</v>
      </c>
      <c r="L138" s="161" t="s">
        <v>50</v>
      </c>
      <c r="M138" s="161" t="s">
        <v>32</v>
      </c>
      <c r="N138" s="161">
        <v>2008</v>
      </c>
      <c r="O138" s="161" t="s">
        <v>1783</v>
      </c>
      <c r="P138" s="161" t="s">
        <v>1784</v>
      </c>
      <c r="Q138" s="161">
        <v>6.2593975999999998</v>
      </c>
      <c r="R138" s="161" t="s">
        <v>1732</v>
      </c>
      <c r="S138" s="180" t="s">
        <v>41</v>
      </c>
      <c r="T138" s="161"/>
      <c r="U138" s="161"/>
      <c r="V138" s="161" t="s">
        <v>1785</v>
      </c>
      <c r="W138" s="161" t="s">
        <v>1786</v>
      </c>
      <c r="X138" s="161" t="s">
        <v>2510</v>
      </c>
      <c r="Y138" s="161"/>
      <c r="Z138" s="161"/>
      <c r="AA138" s="161"/>
      <c r="AB138" s="161"/>
      <c r="AC138" s="150" t="s">
        <v>2345</v>
      </c>
      <c r="AD138" s="169">
        <v>6.5758572099577278E-2</v>
      </c>
      <c r="AE138" s="181" t="s">
        <v>2664</v>
      </c>
      <c r="AF138" s="150"/>
      <c r="AG138" s="210"/>
      <c r="AH138" s="150" t="s">
        <v>2779</v>
      </c>
      <c r="AI138" s="184">
        <v>2</v>
      </c>
      <c r="AJ138" s="200">
        <v>40865</v>
      </c>
      <c r="AK138" s="184"/>
      <c r="AL138" s="150" t="s">
        <v>2580</v>
      </c>
      <c r="AM138" s="184"/>
      <c r="AN138" s="184" t="s">
        <v>2581</v>
      </c>
      <c r="AO138" s="215">
        <f t="shared" si="9"/>
        <v>0.41160904837952095</v>
      </c>
      <c r="AP138" s="210" t="s">
        <v>2813</v>
      </c>
    </row>
    <row r="139" spans="1:42" ht="255" hidden="1">
      <c r="A139" s="161" t="s">
        <v>897</v>
      </c>
      <c r="B139" s="161" t="s">
        <v>1779</v>
      </c>
      <c r="C139" s="161" t="s">
        <v>504</v>
      </c>
      <c r="D139" s="161" t="s">
        <v>1780</v>
      </c>
      <c r="E139" s="161" t="s">
        <v>506</v>
      </c>
      <c r="F139" s="161" t="s">
        <v>1765</v>
      </c>
      <c r="G139" s="161">
        <v>6153211</v>
      </c>
      <c r="H139" s="161" t="s">
        <v>1781</v>
      </c>
      <c r="I139" s="161" t="s">
        <v>240</v>
      </c>
      <c r="J139" s="161" t="s">
        <v>41</v>
      </c>
      <c r="K139" s="161" t="s">
        <v>1782</v>
      </c>
      <c r="L139" s="161" t="s">
        <v>50</v>
      </c>
      <c r="M139" s="161" t="s">
        <v>32</v>
      </c>
      <c r="N139" s="161">
        <v>2008</v>
      </c>
      <c r="O139" s="161" t="s">
        <v>1783</v>
      </c>
      <c r="P139" s="161" t="s">
        <v>1784</v>
      </c>
      <c r="Q139" s="161">
        <v>6.2593975999999998</v>
      </c>
      <c r="R139" s="161" t="s">
        <v>1732</v>
      </c>
      <c r="S139" s="180" t="s">
        <v>41</v>
      </c>
      <c r="T139" s="161"/>
      <c r="U139" s="161"/>
      <c r="V139" s="161" t="s">
        <v>1785</v>
      </c>
      <c r="W139" s="161" t="s">
        <v>1786</v>
      </c>
      <c r="X139" s="161" t="s">
        <v>2510</v>
      </c>
      <c r="Y139" s="161"/>
      <c r="Z139" s="161"/>
      <c r="AA139" s="161"/>
      <c r="AB139" s="161"/>
      <c r="AC139" s="150" t="s">
        <v>2345</v>
      </c>
      <c r="AD139" s="169">
        <v>0.40864255519023013</v>
      </c>
      <c r="AE139" s="181" t="s">
        <v>2665</v>
      </c>
      <c r="AF139" s="150"/>
      <c r="AG139" s="210"/>
      <c r="AH139" s="150" t="s">
        <v>2779</v>
      </c>
      <c r="AI139" s="184">
        <v>2</v>
      </c>
      <c r="AJ139" s="200">
        <v>40865</v>
      </c>
      <c r="AK139" s="184"/>
      <c r="AL139" s="150" t="s">
        <v>2580</v>
      </c>
      <c r="AM139" s="184"/>
      <c r="AN139" s="184" t="s">
        <v>2581</v>
      </c>
      <c r="AO139" s="215">
        <f t="shared" si="9"/>
        <v>2.5578562292155937</v>
      </c>
      <c r="AP139" s="210" t="s">
        <v>2813</v>
      </c>
    </row>
    <row r="140" spans="1:42" ht="255" hidden="1">
      <c r="A140" s="161" t="s">
        <v>897</v>
      </c>
      <c r="B140" s="161" t="s">
        <v>1779</v>
      </c>
      <c r="C140" s="161" t="s">
        <v>504</v>
      </c>
      <c r="D140" s="161" t="s">
        <v>1780</v>
      </c>
      <c r="E140" s="161" t="s">
        <v>506</v>
      </c>
      <c r="F140" s="161" t="s">
        <v>1765</v>
      </c>
      <c r="G140" s="161">
        <v>6153211</v>
      </c>
      <c r="H140" s="161" t="s">
        <v>1781</v>
      </c>
      <c r="I140" s="161" t="s">
        <v>240</v>
      </c>
      <c r="J140" s="161" t="s">
        <v>41</v>
      </c>
      <c r="K140" s="161" t="s">
        <v>1782</v>
      </c>
      <c r="L140" s="161" t="s">
        <v>50</v>
      </c>
      <c r="M140" s="161" t="s">
        <v>32</v>
      </c>
      <c r="N140" s="161">
        <v>2008</v>
      </c>
      <c r="O140" s="161" t="s">
        <v>1783</v>
      </c>
      <c r="P140" s="161" t="s">
        <v>1784</v>
      </c>
      <c r="Q140" s="161">
        <v>6.2593975999999998</v>
      </c>
      <c r="R140" s="161" t="s">
        <v>1732</v>
      </c>
      <c r="S140" s="180" t="s">
        <v>41</v>
      </c>
      <c r="T140" s="161"/>
      <c r="U140" s="161"/>
      <c r="V140" s="161" t="s">
        <v>1785</v>
      </c>
      <c r="W140" s="161" t="s">
        <v>1786</v>
      </c>
      <c r="X140" s="161" t="s">
        <v>2510</v>
      </c>
      <c r="Y140" s="161"/>
      <c r="Z140" s="161"/>
      <c r="AA140" s="161"/>
      <c r="AB140" s="161"/>
      <c r="AC140" s="150" t="s">
        <v>2345</v>
      </c>
      <c r="AD140" s="169">
        <v>0.45796148426491312</v>
      </c>
      <c r="AE140" s="181" t="s">
        <v>2666</v>
      </c>
      <c r="AF140" s="150"/>
      <c r="AG140" s="210"/>
      <c r="AH140" s="150" t="s">
        <v>2779</v>
      </c>
      <c r="AI140" s="184">
        <v>2</v>
      </c>
      <c r="AJ140" s="200">
        <v>40865</v>
      </c>
      <c r="AK140" s="184"/>
      <c r="AL140" s="150" t="s">
        <v>2580</v>
      </c>
      <c r="AM140" s="184"/>
      <c r="AN140" s="184" t="s">
        <v>2581</v>
      </c>
      <c r="AO140" s="215">
        <f t="shared" si="9"/>
        <v>2.8665630155002351</v>
      </c>
      <c r="AP140" s="210" t="s">
        <v>2813</v>
      </c>
    </row>
    <row r="141" spans="1:42" ht="255" hidden="1">
      <c r="A141" s="161" t="s">
        <v>897</v>
      </c>
      <c r="B141" s="161" t="s">
        <v>1779</v>
      </c>
      <c r="C141" s="161" t="s">
        <v>504</v>
      </c>
      <c r="D141" s="161" t="s">
        <v>1780</v>
      </c>
      <c r="E141" s="161" t="s">
        <v>506</v>
      </c>
      <c r="F141" s="161" t="s">
        <v>1765</v>
      </c>
      <c r="G141" s="161">
        <v>6153211</v>
      </c>
      <c r="H141" s="161" t="s">
        <v>1781</v>
      </c>
      <c r="I141" s="161" t="s">
        <v>240</v>
      </c>
      <c r="J141" s="161" t="s">
        <v>41</v>
      </c>
      <c r="K141" s="161" t="s">
        <v>1782</v>
      </c>
      <c r="L141" s="161" t="s">
        <v>50</v>
      </c>
      <c r="M141" s="161" t="s">
        <v>32</v>
      </c>
      <c r="N141" s="161">
        <v>2008</v>
      </c>
      <c r="O141" s="161" t="s">
        <v>1783</v>
      </c>
      <c r="P141" s="161" t="s">
        <v>1784</v>
      </c>
      <c r="Q141" s="161">
        <v>6.2593975999999998</v>
      </c>
      <c r="R141" s="161" t="s">
        <v>1732</v>
      </c>
      <c r="S141" s="180" t="s">
        <v>41</v>
      </c>
      <c r="T141" s="161"/>
      <c r="U141" s="161"/>
      <c r="V141" s="161" t="s">
        <v>1785</v>
      </c>
      <c r="W141" s="161" t="s">
        <v>1786</v>
      </c>
      <c r="X141" s="161" t="s">
        <v>2510</v>
      </c>
      <c r="Y141" s="161"/>
      <c r="Z141" s="161"/>
      <c r="AA141" s="161"/>
      <c r="AB141" s="161"/>
      <c r="AC141" s="150" t="s">
        <v>2345</v>
      </c>
      <c r="AD141" s="169">
        <v>1.9962423673085958E-2</v>
      </c>
      <c r="AE141" s="181" t="s">
        <v>2667</v>
      </c>
      <c r="AF141" s="150"/>
      <c r="AG141" s="210"/>
      <c r="AH141" s="150" t="s">
        <v>2779</v>
      </c>
      <c r="AI141" s="184">
        <v>2</v>
      </c>
      <c r="AJ141" s="200">
        <v>40865</v>
      </c>
      <c r="AK141" s="184"/>
      <c r="AL141" s="150" t="s">
        <v>2580</v>
      </c>
      <c r="AM141" s="184"/>
      <c r="AN141" s="184" t="s">
        <v>2581</v>
      </c>
      <c r="AO141" s="215">
        <f t="shared" si="9"/>
        <v>0.12495274682949743</v>
      </c>
      <c r="AP141" s="210" t="s">
        <v>2813</v>
      </c>
    </row>
    <row r="142" spans="1:42" ht="178.5" hidden="1">
      <c r="A142" s="161" t="s">
        <v>1544</v>
      </c>
      <c r="B142" s="161" t="s">
        <v>1545</v>
      </c>
      <c r="C142" s="161" t="s">
        <v>77</v>
      </c>
      <c r="D142" s="161" t="s">
        <v>1546</v>
      </c>
      <c r="E142" s="161" t="s">
        <v>1547</v>
      </c>
      <c r="F142" s="161" t="s">
        <v>1787</v>
      </c>
      <c r="G142" s="161">
        <v>6194211</v>
      </c>
      <c r="H142" s="161" t="s">
        <v>1788</v>
      </c>
      <c r="I142" s="161" t="s">
        <v>240</v>
      </c>
      <c r="J142" s="161" t="s">
        <v>41</v>
      </c>
      <c r="K142" s="161" t="s">
        <v>1789</v>
      </c>
      <c r="L142" s="161" t="s">
        <v>50</v>
      </c>
      <c r="M142" s="161" t="s">
        <v>32</v>
      </c>
      <c r="N142" s="161">
        <v>2008</v>
      </c>
      <c r="O142" s="161" t="s">
        <v>1790</v>
      </c>
      <c r="P142" s="161" t="s">
        <v>1553</v>
      </c>
      <c r="Q142" s="161">
        <v>1.3039720000000001</v>
      </c>
      <c r="R142" s="161" t="s">
        <v>1667</v>
      </c>
      <c r="S142" s="180" t="s">
        <v>41</v>
      </c>
      <c r="T142" s="161"/>
      <c r="U142" s="161"/>
      <c r="V142" s="161" t="s">
        <v>1753</v>
      </c>
      <c r="W142" s="161" t="s">
        <v>1669</v>
      </c>
      <c r="X142" s="161" t="s">
        <v>2492</v>
      </c>
      <c r="Y142" s="161" t="s">
        <v>2493</v>
      </c>
      <c r="Z142" s="161" t="s">
        <v>2362</v>
      </c>
      <c r="AA142" s="161"/>
      <c r="AB142" s="161"/>
      <c r="AC142" s="150" t="s">
        <v>2390</v>
      </c>
      <c r="AD142" s="169">
        <v>1</v>
      </c>
      <c r="AE142" s="181">
        <v>12103314</v>
      </c>
      <c r="AF142" s="150">
        <v>11</v>
      </c>
      <c r="AG142" s="210"/>
      <c r="AH142" s="150" t="s">
        <v>2668</v>
      </c>
      <c r="AI142" s="150">
        <v>2</v>
      </c>
      <c r="AJ142" s="182">
        <v>40865</v>
      </c>
      <c r="AK142" s="150"/>
      <c r="AL142" s="150" t="s">
        <v>2580</v>
      </c>
      <c r="AM142" s="150"/>
      <c r="AN142" s="150" t="s">
        <v>2581</v>
      </c>
      <c r="AO142" s="215">
        <f t="shared" ref="AO142" si="10">AD142*AF142</f>
        <v>11</v>
      </c>
      <c r="AP142" s="210" t="s">
        <v>2813</v>
      </c>
    </row>
    <row r="143" spans="1:42" ht="114.75" hidden="1">
      <c r="A143" s="161" t="s">
        <v>1488</v>
      </c>
      <c r="B143" s="161" t="s">
        <v>1791</v>
      </c>
      <c r="C143" s="161" t="s">
        <v>1490</v>
      </c>
      <c r="D143" s="161" t="s">
        <v>1792</v>
      </c>
      <c r="E143" s="161" t="s">
        <v>41</v>
      </c>
      <c r="F143" s="161" t="s">
        <v>41</v>
      </c>
      <c r="G143" s="161" t="s">
        <v>1793</v>
      </c>
      <c r="H143" s="161" t="s">
        <v>41</v>
      </c>
      <c r="I143" s="161" t="s">
        <v>240</v>
      </c>
      <c r="J143" s="161" t="s">
        <v>41</v>
      </c>
      <c r="K143" s="161" t="s">
        <v>1794</v>
      </c>
      <c r="L143" s="161" t="s">
        <v>1795</v>
      </c>
      <c r="M143" s="161" t="s">
        <v>32</v>
      </c>
      <c r="N143" s="161">
        <v>2008</v>
      </c>
      <c r="O143" s="161" t="s">
        <v>1796</v>
      </c>
      <c r="P143" s="161" t="s">
        <v>1797</v>
      </c>
      <c r="Q143" s="161">
        <v>3.140196</v>
      </c>
      <c r="R143" s="161" t="s">
        <v>1667</v>
      </c>
      <c r="S143" s="180" t="s">
        <v>41</v>
      </c>
      <c r="T143" s="161"/>
      <c r="U143" s="161"/>
      <c r="V143" s="161" t="s">
        <v>1753</v>
      </c>
      <c r="W143" s="161" t="s">
        <v>1669</v>
      </c>
      <c r="X143" s="161"/>
      <c r="Y143" s="161"/>
      <c r="Z143" s="161"/>
      <c r="AA143" s="161"/>
      <c r="AB143" s="161"/>
      <c r="AC143" s="150" t="s">
        <v>2509</v>
      </c>
      <c r="AD143" s="169"/>
      <c r="AE143" s="181"/>
      <c r="AF143" s="150"/>
      <c r="AG143" s="210"/>
      <c r="AH143" s="150" t="s">
        <v>2574</v>
      </c>
      <c r="AI143" s="150">
        <v>2</v>
      </c>
      <c r="AJ143" s="182">
        <v>40854</v>
      </c>
      <c r="AK143" s="150"/>
      <c r="AL143" s="150" t="s">
        <v>2580</v>
      </c>
      <c r="AM143" s="150" t="s">
        <v>2581</v>
      </c>
      <c r="AN143" s="150"/>
      <c r="AO143" s="215"/>
      <c r="AP143" s="210" t="s">
        <v>2813</v>
      </c>
    </row>
    <row r="144" spans="1:42" ht="127.5" hidden="1">
      <c r="A144" s="161" t="s">
        <v>896</v>
      </c>
      <c r="B144" s="161" t="s">
        <v>1659</v>
      </c>
      <c r="C144" s="161" t="s">
        <v>483</v>
      </c>
      <c r="D144" s="161" t="s">
        <v>1660</v>
      </c>
      <c r="E144" s="161" t="s">
        <v>485</v>
      </c>
      <c r="F144" s="161" t="s">
        <v>1798</v>
      </c>
      <c r="G144" s="161">
        <v>6510311</v>
      </c>
      <c r="H144" s="161" t="s">
        <v>41</v>
      </c>
      <c r="I144" s="161" t="s">
        <v>240</v>
      </c>
      <c r="J144" s="161" t="s">
        <v>41</v>
      </c>
      <c r="K144" s="161" t="s">
        <v>1799</v>
      </c>
      <c r="L144" s="161" t="s">
        <v>1800</v>
      </c>
      <c r="M144" s="161" t="s">
        <v>32</v>
      </c>
      <c r="N144" s="161">
        <v>1979</v>
      </c>
      <c r="O144" s="161" t="s">
        <v>1801</v>
      </c>
      <c r="P144" s="161" t="s">
        <v>1802</v>
      </c>
      <c r="Q144" s="161">
        <v>9.9869143999999999</v>
      </c>
      <c r="R144" s="161" t="s">
        <v>1667</v>
      </c>
      <c r="S144" s="180" t="s">
        <v>41</v>
      </c>
      <c r="T144" s="161"/>
      <c r="U144" s="161"/>
      <c r="V144" s="161" t="s">
        <v>1753</v>
      </c>
      <c r="W144" s="161" t="s">
        <v>1669</v>
      </c>
      <c r="X144" s="161" t="s">
        <v>2455</v>
      </c>
      <c r="Y144" s="161" t="s">
        <v>2562</v>
      </c>
      <c r="Z144" s="161"/>
      <c r="AA144" s="161"/>
      <c r="AB144" s="161"/>
      <c r="AC144" s="150" t="s">
        <v>2360</v>
      </c>
      <c r="AD144" s="169"/>
      <c r="AE144" s="181"/>
      <c r="AF144" s="150"/>
      <c r="AG144" s="210"/>
      <c r="AH144" s="150"/>
      <c r="AI144" s="150">
        <v>2</v>
      </c>
      <c r="AJ144" s="182">
        <v>40853</v>
      </c>
      <c r="AK144" s="150"/>
      <c r="AL144" s="150" t="s">
        <v>2742</v>
      </c>
      <c r="AM144" s="150"/>
      <c r="AN144" s="150" t="s">
        <v>2581</v>
      </c>
      <c r="AO144" s="215"/>
      <c r="AP144" s="210" t="s">
        <v>2813</v>
      </c>
    </row>
    <row r="145" spans="1:42" ht="191.25" hidden="1">
      <c r="A145" s="161" t="s">
        <v>897</v>
      </c>
      <c r="B145" s="161" t="s">
        <v>1803</v>
      </c>
      <c r="C145" s="161" t="s">
        <v>504</v>
      </c>
      <c r="D145" s="161" t="s">
        <v>1804</v>
      </c>
      <c r="E145" s="161" t="s">
        <v>506</v>
      </c>
      <c r="F145" s="161" t="s">
        <v>565</v>
      </c>
      <c r="G145" s="161">
        <v>6616811</v>
      </c>
      <c r="H145" s="161" t="s">
        <v>1805</v>
      </c>
      <c r="I145" s="161" t="s">
        <v>240</v>
      </c>
      <c r="J145" s="161" t="s">
        <v>41</v>
      </c>
      <c r="K145" s="161" t="s">
        <v>1806</v>
      </c>
      <c r="L145" s="161" t="s">
        <v>50</v>
      </c>
      <c r="M145" s="161" t="s">
        <v>32</v>
      </c>
      <c r="N145" s="161">
        <v>2008</v>
      </c>
      <c r="O145" s="161" t="s">
        <v>1807</v>
      </c>
      <c r="P145" s="161" t="s">
        <v>1808</v>
      </c>
      <c r="Q145" s="161">
        <v>2.3665629799999999</v>
      </c>
      <c r="R145" s="161" t="s">
        <v>1667</v>
      </c>
      <c r="S145" s="180" t="s">
        <v>41</v>
      </c>
      <c r="T145" s="161"/>
      <c r="U145" s="161"/>
      <c r="V145" s="161" t="s">
        <v>1809</v>
      </c>
      <c r="W145" s="161" t="s">
        <v>1669</v>
      </c>
      <c r="X145" s="161" t="s">
        <v>2510</v>
      </c>
      <c r="Y145" s="161"/>
      <c r="Z145" s="161"/>
      <c r="AA145" s="161"/>
      <c r="AB145" s="161"/>
      <c r="AC145" s="150" t="s">
        <v>2345</v>
      </c>
      <c r="AD145" s="169">
        <v>0.35218869528261793</v>
      </c>
      <c r="AE145" s="181" t="s">
        <v>2669</v>
      </c>
      <c r="AF145" s="150"/>
      <c r="AG145" s="210"/>
      <c r="AH145" s="150" t="s">
        <v>2779</v>
      </c>
      <c r="AI145" s="184">
        <v>2</v>
      </c>
      <c r="AJ145" s="200">
        <v>40865</v>
      </c>
      <c r="AK145" s="184"/>
      <c r="AL145" s="150" t="s">
        <v>2580</v>
      </c>
      <c r="AM145" s="184"/>
      <c r="AN145" s="184" t="s">
        <v>2581</v>
      </c>
      <c r="AO145" s="215">
        <f t="shared" ref="AO145:AO158" si="11">AD145*Q145</f>
        <v>0.83347672823034413</v>
      </c>
      <c r="AP145" s="210" t="s">
        <v>2813</v>
      </c>
    </row>
    <row r="146" spans="1:42" ht="191.25" hidden="1">
      <c r="A146" s="161" t="s">
        <v>897</v>
      </c>
      <c r="B146" s="161" t="s">
        <v>1803</v>
      </c>
      <c r="C146" s="161" t="s">
        <v>504</v>
      </c>
      <c r="D146" s="161" t="s">
        <v>1804</v>
      </c>
      <c r="E146" s="161" t="s">
        <v>506</v>
      </c>
      <c r="F146" s="161" t="s">
        <v>565</v>
      </c>
      <c r="G146" s="161">
        <v>6616811</v>
      </c>
      <c r="H146" s="161" t="s">
        <v>1805</v>
      </c>
      <c r="I146" s="161" t="s">
        <v>240</v>
      </c>
      <c r="J146" s="161" t="s">
        <v>41</v>
      </c>
      <c r="K146" s="161" t="s">
        <v>1806</v>
      </c>
      <c r="L146" s="161" t="s">
        <v>50</v>
      </c>
      <c r="M146" s="161" t="s">
        <v>32</v>
      </c>
      <c r="N146" s="161">
        <v>2008</v>
      </c>
      <c r="O146" s="161" t="s">
        <v>1807</v>
      </c>
      <c r="P146" s="161" t="s">
        <v>1808</v>
      </c>
      <c r="Q146" s="161">
        <v>2.3665629799999999</v>
      </c>
      <c r="R146" s="161" t="s">
        <v>1667</v>
      </c>
      <c r="S146" s="180" t="s">
        <v>41</v>
      </c>
      <c r="T146" s="161"/>
      <c r="U146" s="161"/>
      <c r="V146" s="161" t="s">
        <v>1809</v>
      </c>
      <c r="W146" s="161" t="s">
        <v>1669</v>
      </c>
      <c r="X146" s="161" t="s">
        <v>2510</v>
      </c>
      <c r="Y146" s="161"/>
      <c r="Z146" s="161"/>
      <c r="AA146" s="161"/>
      <c r="AB146" s="161"/>
      <c r="AC146" s="150" t="s">
        <v>2345</v>
      </c>
      <c r="AD146" s="169">
        <v>0.35218869528261793</v>
      </c>
      <c r="AE146" s="181" t="s">
        <v>2669</v>
      </c>
      <c r="AF146" s="150"/>
      <c r="AG146" s="210"/>
      <c r="AH146" s="150" t="s">
        <v>2779</v>
      </c>
      <c r="AI146" s="184">
        <v>2</v>
      </c>
      <c r="AJ146" s="200">
        <v>40865</v>
      </c>
      <c r="AK146" s="184"/>
      <c r="AL146" s="150" t="s">
        <v>2580</v>
      </c>
      <c r="AM146" s="184"/>
      <c r="AN146" s="184" t="s">
        <v>2581</v>
      </c>
      <c r="AO146" s="215">
        <f t="shared" si="11"/>
        <v>0.83347672823034413</v>
      </c>
      <c r="AP146" s="210" t="s">
        <v>2813</v>
      </c>
    </row>
    <row r="147" spans="1:42" ht="191.25" hidden="1">
      <c r="A147" s="161" t="s">
        <v>897</v>
      </c>
      <c r="B147" s="161" t="s">
        <v>1803</v>
      </c>
      <c r="C147" s="161" t="s">
        <v>504</v>
      </c>
      <c r="D147" s="161" t="s">
        <v>1804</v>
      </c>
      <c r="E147" s="161" t="s">
        <v>506</v>
      </c>
      <c r="F147" s="161" t="s">
        <v>565</v>
      </c>
      <c r="G147" s="161">
        <v>6616811</v>
      </c>
      <c r="H147" s="161" t="s">
        <v>1805</v>
      </c>
      <c r="I147" s="161" t="s">
        <v>240</v>
      </c>
      <c r="J147" s="161" t="s">
        <v>41</v>
      </c>
      <c r="K147" s="161" t="s">
        <v>1806</v>
      </c>
      <c r="L147" s="161" t="s">
        <v>50</v>
      </c>
      <c r="M147" s="161" t="s">
        <v>32</v>
      </c>
      <c r="N147" s="161">
        <v>2008</v>
      </c>
      <c r="O147" s="161" t="s">
        <v>1807</v>
      </c>
      <c r="P147" s="161" t="s">
        <v>1808</v>
      </c>
      <c r="Q147" s="161">
        <v>2.3665629799999999</v>
      </c>
      <c r="R147" s="161" t="s">
        <v>1667</v>
      </c>
      <c r="S147" s="180" t="s">
        <v>41</v>
      </c>
      <c r="T147" s="161"/>
      <c r="U147" s="161"/>
      <c r="V147" s="161" t="s">
        <v>1809</v>
      </c>
      <c r="W147" s="161" t="s">
        <v>1669</v>
      </c>
      <c r="X147" s="161" t="s">
        <v>2510</v>
      </c>
      <c r="Y147" s="161"/>
      <c r="Z147" s="161"/>
      <c r="AA147" s="161"/>
      <c r="AB147" s="161"/>
      <c r="AC147" s="150" t="s">
        <v>2345</v>
      </c>
      <c r="AD147" s="169">
        <v>7.2290692732681669E-2</v>
      </c>
      <c r="AE147" s="181" t="s">
        <v>2670</v>
      </c>
      <c r="AF147" s="150"/>
      <c r="AG147" s="210"/>
      <c r="AH147" s="150" t="s">
        <v>2779</v>
      </c>
      <c r="AI147" s="184">
        <v>2</v>
      </c>
      <c r="AJ147" s="200">
        <v>40865</v>
      </c>
      <c r="AK147" s="184"/>
      <c r="AL147" s="150" t="s">
        <v>2580</v>
      </c>
      <c r="AM147" s="184"/>
      <c r="AN147" s="184" t="s">
        <v>2581</v>
      </c>
      <c r="AO147" s="215">
        <f t="shared" si="11"/>
        <v>0.17108047721971947</v>
      </c>
      <c r="AP147" s="210" t="s">
        <v>2813</v>
      </c>
    </row>
    <row r="148" spans="1:42" ht="191.25" hidden="1">
      <c r="A148" s="161" t="s">
        <v>897</v>
      </c>
      <c r="B148" s="161" t="s">
        <v>1803</v>
      </c>
      <c r="C148" s="161" t="s">
        <v>504</v>
      </c>
      <c r="D148" s="161" t="s">
        <v>1804</v>
      </c>
      <c r="E148" s="161" t="s">
        <v>506</v>
      </c>
      <c r="F148" s="161" t="s">
        <v>565</v>
      </c>
      <c r="G148" s="161">
        <v>6616811</v>
      </c>
      <c r="H148" s="161" t="s">
        <v>1805</v>
      </c>
      <c r="I148" s="161" t="s">
        <v>240</v>
      </c>
      <c r="J148" s="161" t="s">
        <v>41</v>
      </c>
      <c r="K148" s="161" t="s">
        <v>1806</v>
      </c>
      <c r="L148" s="161" t="s">
        <v>50</v>
      </c>
      <c r="M148" s="161" t="s">
        <v>32</v>
      </c>
      <c r="N148" s="161">
        <v>2008</v>
      </c>
      <c r="O148" s="161" t="s">
        <v>1807</v>
      </c>
      <c r="P148" s="161" t="s">
        <v>1808</v>
      </c>
      <c r="Q148" s="161">
        <v>2.3665629799999999</v>
      </c>
      <c r="R148" s="161" t="s">
        <v>1667</v>
      </c>
      <c r="S148" s="180" t="s">
        <v>41</v>
      </c>
      <c r="T148" s="161"/>
      <c r="U148" s="161"/>
      <c r="V148" s="161" t="s">
        <v>1809</v>
      </c>
      <c r="W148" s="161" t="s">
        <v>1669</v>
      </c>
      <c r="X148" s="161" t="s">
        <v>2510</v>
      </c>
      <c r="Y148" s="161"/>
      <c r="Z148" s="161"/>
      <c r="AA148" s="161"/>
      <c r="AB148" s="161"/>
      <c r="AC148" s="150" t="s">
        <v>2345</v>
      </c>
      <c r="AD148" s="169">
        <v>7.2290692732681669E-2</v>
      </c>
      <c r="AE148" s="181" t="s">
        <v>2670</v>
      </c>
      <c r="AF148" s="150"/>
      <c r="AG148" s="210"/>
      <c r="AH148" s="150" t="s">
        <v>2779</v>
      </c>
      <c r="AI148" s="184">
        <v>2</v>
      </c>
      <c r="AJ148" s="200">
        <v>40865</v>
      </c>
      <c r="AK148" s="184"/>
      <c r="AL148" s="150" t="s">
        <v>2580</v>
      </c>
      <c r="AM148" s="184"/>
      <c r="AN148" s="184" t="s">
        <v>2581</v>
      </c>
      <c r="AO148" s="215">
        <f t="shared" si="11"/>
        <v>0.17108047721971947</v>
      </c>
      <c r="AP148" s="210" t="s">
        <v>2813</v>
      </c>
    </row>
    <row r="149" spans="1:42" ht="191.25" hidden="1">
      <c r="A149" s="161" t="s">
        <v>897</v>
      </c>
      <c r="B149" s="161" t="s">
        <v>1803</v>
      </c>
      <c r="C149" s="161" t="s">
        <v>504</v>
      </c>
      <c r="D149" s="161" t="s">
        <v>1804</v>
      </c>
      <c r="E149" s="161" t="s">
        <v>506</v>
      </c>
      <c r="F149" s="161" t="s">
        <v>565</v>
      </c>
      <c r="G149" s="161">
        <v>6616811</v>
      </c>
      <c r="H149" s="161" t="s">
        <v>1805</v>
      </c>
      <c r="I149" s="161" t="s">
        <v>240</v>
      </c>
      <c r="J149" s="161" t="s">
        <v>41</v>
      </c>
      <c r="K149" s="161" t="s">
        <v>1806</v>
      </c>
      <c r="L149" s="161" t="s">
        <v>50</v>
      </c>
      <c r="M149" s="161" t="s">
        <v>32</v>
      </c>
      <c r="N149" s="161">
        <v>2008</v>
      </c>
      <c r="O149" s="161" t="s">
        <v>1807</v>
      </c>
      <c r="P149" s="161" t="s">
        <v>1808</v>
      </c>
      <c r="Q149" s="161">
        <v>2.3665629799999999</v>
      </c>
      <c r="R149" s="161" t="s">
        <v>1667</v>
      </c>
      <c r="S149" s="180" t="s">
        <v>41</v>
      </c>
      <c r="T149" s="161"/>
      <c r="U149" s="161"/>
      <c r="V149" s="161" t="s">
        <v>1809</v>
      </c>
      <c r="W149" s="161" t="s">
        <v>1669</v>
      </c>
      <c r="X149" s="161" t="s">
        <v>2510</v>
      </c>
      <c r="Y149" s="161"/>
      <c r="Z149" s="161"/>
      <c r="AA149" s="161"/>
      <c r="AB149" s="161"/>
      <c r="AC149" s="150" t="s">
        <v>2345</v>
      </c>
      <c r="AD149" s="169">
        <v>7.5520611984700364E-2</v>
      </c>
      <c r="AE149" s="181" t="s">
        <v>2671</v>
      </c>
      <c r="AF149" s="150"/>
      <c r="AG149" s="210"/>
      <c r="AH149" s="150" t="s">
        <v>2779</v>
      </c>
      <c r="AI149" s="184">
        <v>2</v>
      </c>
      <c r="AJ149" s="200">
        <v>40865</v>
      </c>
      <c r="AK149" s="184"/>
      <c r="AL149" s="150" t="s">
        <v>2580</v>
      </c>
      <c r="AM149" s="184"/>
      <c r="AN149" s="184" t="s">
        <v>2581</v>
      </c>
      <c r="AO149" s="215">
        <f t="shared" si="11"/>
        <v>0.17872428454993619</v>
      </c>
      <c r="AP149" s="210" t="s">
        <v>2813</v>
      </c>
    </row>
    <row r="150" spans="1:42" ht="191.25" hidden="1">
      <c r="A150" s="161" t="s">
        <v>897</v>
      </c>
      <c r="B150" s="161" t="s">
        <v>1803</v>
      </c>
      <c r="C150" s="161" t="s">
        <v>504</v>
      </c>
      <c r="D150" s="161" t="s">
        <v>1804</v>
      </c>
      <c r="E150" s="161" t="s">
        <v>506</v>
      </c>
      <c r="F150" s="161" t="s">
        <v>565</v>
      </c>
      <c r="G150" s="161">
        <v>6616811</v>
      </c>
      <c r="H150" s="161" t="s">
        <v>1805</v>
      </c>
      <c r="I150" s="161" t="s">
        <v>240</v>
      </c>
      <c r="J150" s="161" t="s">
        <v>41</v>
      </c>
      <c r="K150" s="161" t="s">
        <v>1806</v>
      </c>
      <c r="L150" s="161" t="s">
        <v>50</v>
      </c>
      <c r="M150" s="161" t="s">
        <v>32</v>
      </c>
      <c r="N150" s="161">
        <v>2008</v>
      </c>
      <c r="O150" s="161" t="s">
        <v>1807</v>
      </c>
      <c r="P150" s="161" t="s">
        <v>1808</v>
      </c>
      <c r="Q150" s="161">
        <v>2.3665629799999999</v>
      </c>
      <c r="R150" s="161" t="s">
        <v>1667</v>
      </c>
      <c r="S150" s="180" t="s">
        <v>41</v>
      </c>
      <c r="T150" s="161"/>
      <c r="U150" s="161"/>
      <c r="V150" s="161" t="s">
        <v>1809</v>
      </c>
      <c r="W150" s="161" t="s">
        <v>1669</v>
      </c>
      <c r="X150" s="161" t="s">
        <v>2510</v>
      </c>
      <c r="Y150" s="161"/>
      <c r="Z150" s="161"/>
      <c r="AA150" s="161"/>
      <c r="AB150" s="161"/>
      <c r="AC150" s="150" t="s">
        <v>2345</v>
      </c>
      <c r="AD150" s="169">
        <v>7.5520611984700364E-2</v>
      </c>
      <c r="AE150" s="181" t="s">
        <v>2671</v>
      </c>
      <c r="AF150" s="150"/>
      <c r="AG150" s="210"/>
      <c r="AH150" s="150" t="s">
        <v>2779</v>
      </c>
      <c r="AI150" s="184">
        <v>2</v>
      </c>
      <c r="AJ150" s="200">
        <v>40865</v>
      </c>
      <c r="AK150" s="184"/>
      <c r="AL150" s="150" t="s">
        <v>2580</v>
      </c>
      <c r="AM150" s="184"/>
      <c r="AN150" s="184" t="s">
        <v>2581</v>
      </c>
      <c r="AO150" s="215">
        <f t="shared" si="11"/>
        <v>0.17872428454993619</v>
      </c>
      <c r="AP150" s="210" t="s">
        <v>2813</v>
      </c>
    </row>
    <row r="151" spans="1:42" ht="267.75" hidden="1">
      <c r="A151" s="161" t="s">
        <v>885</v>
      </c>
      <c r="B151" s="161" t="s">
        <v>1810</v>
      </c>
      <c r="C151" s="161" t="s">
        <v>245</v>
      </c>
      <c r="D151" s="161" t="s">
        <v>1811</v>
      </c>
      <c r="E151" s="161" t="s">
        <v>247</v>
      </c>
      <c r="F151" s="161" t="s">
        <v>139</v>
      </c>
      <c r="G151" s="161">
        <v>7199311</v>
      </c>
      <c r="H151" s="161" t="s">
        <v>1812</v>
      </c>
      <c r="I151" s="161" t="s">
        <v>240</v>
      </c>
      <c r="J151" s="161" t="s">
        <v>1813</v>
      </c>
      <c r="K151" s="161" t="s">
        <v>1814</v>
      </c>
      <c r="L151" s="161" t="s">
        <v>1815</v>
      </c>
      <c r="M151" s="161" t="s">
        <v>32</v>
      </c>
      <c r="N151" s="161">
        <v>2008</v>
      </c>
      <c r="O151" s="161" t="s">
        <v>1816</v>
      </c>
      <c r="P151" s="161" t="s">
        <v>1817</v>
      </c>
      <c r="Q151" s="161">
        <v>8.9463282</v>
      </c>
      <c r="R151" s="161" t="s">
        <v>1667</v>
      </c>
      <c r="S151" s="180" t="s">
        <v>41</v>
      </c>
      <c r="T151" s="161"/>
      <c r="U151" s="161"/>
      <c r="V151" s="161" t="s">
        <v>1809</v>
      </c>
      <c r="W151" s="161" t="s">
        <v>1669</v>
      </c>
      <c r="X151" s="161"/>
      <c r="Y151" s="161"/>
      <c r="Z151" s="161"/>
      <c r="AA151" s="161"/>
      <c r="AB151" s="161"/>
      <c r="AC151" s="150" t="s">
        <v>2345</v>
      </c>
      <c r="AD151" s="169">
        <v>0.4009987464816307</v>
      </c>
      <c r="AE151" s="181" t="s">
        <v>2672</v>
      </c>
      <c r="AF151" s="150"/>
      <c r="AG151" s="210"/>
      <c r="AH151" s="150" t="s">
        <v>2780</v>
      </c>
      <c r="AI151" s="184">
        <v>2</v>
      </c>
      <c r="AJ151" s="200">
        <v>40865</v>
      </c>
      <c r="AK151" s="184"/>
      <c r="AL151" s="150" t="s">
        <v>2580</v>
      </c>
      <c r="AM151" s="184"/>
      <c r="AN151" s="184" t="s">
        <v>2581</v>
      </c>
      <c r="AO151" s="215">
        <f t="shared" si="11"/>
        <v>3.5874663938132634</v>
      </c>
      <c r="AP151" s="210" t="s">
        <v>2813</v>
      </c>
    </row>
    <row r="152" spans="1:42" ht="267.75" hidden="1">
      <c r="A152" s="161" t="s">
        <v>885</v>
      </c>
      <c r="B152" s="161" t="s">
        <v>1810</v>
      </c>
      <c r="C152" s="161" t="s">
        <v>245</v>
      </c>
      <c r="D152" s="161" t="s">
        <v>1811</v>
      </c>
      <c r="E152" s="161" t="s">
        <v>247</v>
      </c>
      <c r="F152" s="161" t="s">
        <v>139</v>
      </c>
      <c r="G152" s="161">
        <v>7199311</v>
      </c>
      <c r="H152" s="161" t="s">
        <v>1812</v>
      </c>
      <c r="I152" s="161" t="s">
        <v>240</v>
      </c>
      <c r="J152" s="161" t="s">
        <v>1813</v>
      </c>
      <c r="K152" s="161" t="s">
        <v>1814</v>
      </c>
      <c r="L152" s="161" t="s">
        <v>1815</v>
      </c>
      <c r="M152" s="161" t="s">
        <v>32</v>
      </c>
      <c r="N152" s="161">
        <v>2008</v>
      </c>
      <c r="O152" s="161" t="s">
        <v>1816</v>
      </c>
      <c r="P152" s="161" t="s">
        <v>1817</v>
      </c>
      <c r="Q152" s="161">
        <v>8.9463282</v>
      </c>
      <c r="R152" s="161" t="s">
        <v>1667</v>
      </c>
      <c r="S152" s="180" t="s">
        <v>41</v>
      </c>
      <c r="T152" s="161"/>
      <c r="U152" s="161"/>
      <c r="V152" s="161" t="s">
        <v>1809</v>
      </c>
      <c r="W152" s="161" t="s">
        <v>1669</v>
      </c>
      <c r="X152" s="161"/>
      <c r="Y152" s="161"/>
      <c r="Z152" s="161"/>
      <c r="AA152" s="161"/>
      <c r="AB152" s="161"/>
      <c r="AC152" s="150" t="s">
        <v>2345</v>
      </c>
      <c r="AD152" s="169">
        <v>8.8932424426572551E-2</v>
      </c>
      <c r="AE152" s="181" t="s">
        <v>2673</v>
      </c>
      <c r="AF152" s="150"/>
      <c r="AG152" s="210"/>
      <c r="AH152" s="150" t="s">
        <v>2780</v>
      </c>
      <c r="AI152" s="184">
        <v>2</v>
      </c>
      <c r="AJ152" s="200">
        <v>40865</v>
      </c>
      <c r="AK152" s="184"/>
      <c r="AL152" s="150" t="s">
        <v>2580</v>
      </c>
      <c r="AM152" s="184"/>
      <c r="AN152" s="184" t="s">
        <v>2581</v>
      </c>
      <c r="AO152" s="215">
        <f t="shared" si="11"/>
        <v>0.79561865654181485</v>
      </c>
      <c r="AP152" s="210" t="s">
        <v>2813</v>
      </c>
    </row>
    <row r="153" spans="1:42" ht="267.75" hidden="1">
      <c r="A153" s="161" t="s">
        <v>885</v>
      </c>
      <c r="B153" s="161" t="s">
        <v>1810</v>
      </c>
      <c r="C153" s="161" t="s">
        <v>245</v>
      </c>
      <c r="D153" s="161" t="s">
        <v>1811</v>
      </c>
      <c r="E153" s="161" t="s">
        <v>247</v>
      </c>
      <c r="F153" s="161" t="s">
        <v>139</v>
      </c>
      <c r="G153" s="161">
        <v>7199311</v>
      </c>
      <c r="H153" s="161" t="s">
        <v>1812</v>
      </c>
      <c r="I153" s="161" t="s">
        <v>240</v>
      </c>
      <c r="J153" s="161" t="s">
        <v>1813</v>
      </c>
      <c r="K153" s="161" t="s">
        <v>1814</v>
      </c>
      <c r="L153" s="161" t="s">
        <v>1815</v>
      </c>
      <c r="M153" s="161" t="s">
        <v>32</v>
      </c>
      <c r="N153" s="161">
        <v>2008</v>
      </c>
      <c r="O153" s="161" t="s">
        <v>1816</v>
      </c>
      <c r="P153" s="161" t="s">
        <v>1817</v>
      </c>
      <c r="Q153" s="161">
        <v>8.9463282</v>
      </c>
      <c r="R153" s="161" t="s">
        <v>1667</v>
      </c>
      <c r="S153" s="180" t="s">
        <v>41</v>
      </c>
      <c r="T153" s="161"/>
      <c r="U153" s="161"/>
      <c r="V153" s="161" t="s">
        <v>1809</v>
      </c>
      <c r="W153" s="161" t="s">
        <v>1669</v>
      </c>
      <c r="X153" s="161"/>
      <c r="Y153" s="161"/>
      <c r="Z153" s="161"/>
      <c r="AA153" s="161"/>
      <c r="AB153" s="161"/>
      <c r="AC153" s="150" t="s">
        <v>2345</v>
      </c>
      <c r="AD153" s="169">
        <v>0.19056403241349323</v>
      </c>
      <c r="AE153" s="181" t="s">
        <v>2674</v>
      </c>
      <c r="AF153" s="150"/>
      <c r="AG153" s="210"/>
      <c r="AH153" s="150" t="s">
        <v>2780</v>
      </c>
      <c r="AI153" s="184">
        <v>2</v>
      </c>
      <c r="AJ153" s="200">
        <v>40865</v>
      </c>
      <c r="AK153" s="184"/>
      <c r="AL153" s="150" t="s">
        <v>2580</v>
      </c>
      <c r="AM153" s="184"/>
      <c r="AN153" s="184" t="s">
        <v>2581</v>
      </c>
      <c r="AO153" s="215">
        <f t="shared" si="11"/>
        <v>1.7048483770865486</v>
      </c>
      <c r="AP153" s="210" t="s">
        <v>2813</v>
      </c>
    </row>
    <row r="154" spans="1:42" ht="267.75" hidden="1">
      <c r="A154" s="161" t="s">
        <v>885</v>
      </c>
      <c r="B154" s="161" t="s">
        <v>1810</v>
      </c>
      <c r="C154" s="161" t="s">
        <v>245</v>
      </c>
      <c r="D154" s="161" t="s">
        <v>1811</v>
      </c>
      <c r="E154" s="161" t="s">
        <v>247</v>
      </c>
      <c r="F154" s="161" t="s">
        <v>139</v>
      </c>
      <c r="G154" s="161">
        <v>7199311</v>
      </c>
      <c r="H154" s="161" t="s">
        <v>1812</v>
      </c>
      <c r="I154" s="161" t="s">
        <v>240</v>
      </c>
      <c r="J154" s="161" t="s">
        <v>1813</v>
      </c>
      <c r="K154" s="161" t="s">
        <v>1814</v>
      </c>
      <c r="L154" s="161" t="s">
        <v>1815</v>
      </c>
      <c r="M154" s="161" t="s">
        <v>32</v>
      </c>
      <c r="N154" s="161">
        <v>2008</v>
      </c>
      <c r="O154" s="161" t="s">
        <v>1816</v>
      </c>
      <c r="P154" s="161" t="s">
        <v>1817</v>
      </c>
      <c r="Q154" s="161">
        <v>8.9463282</v>
      </c>
      <c r="R154" s="161" t="s">
        <v>1667</v>
      </c>
      <c r="S154" s="180" t="s">
        <v>41</v>
      </c>
      <c r="T154" s="161"/>
      <c r="U154" s="161"/>
      <c r="V154" s="161" t="s">
        <v>1809</v>
      </c>
      <c r="W154" s="161" t="s">
        <v>1669</v>
      </c>
      <c r="X154" s="161"/>
      <c r="Y154" s="161"/>
      <c r="Z154" s="161"/>
      <c r="AA154" s="161"/>
      <c r="AB154" s="161"/>
      <c r="AC154" s="150" t="s">
        <v>2345</v>
      </c>
      <c r="AD154" s="169">
        <v>3.8571751849130288E-2</v>
      </c>
      <c r="AE154" s="181" t="s">
        <v>2675</v>
      </c>
      <c r="AF154" s="150"/>
      <c r="AG154" s="210"/>
      <c r="AH154" s="150" t="s">
        <v>2780</v>
      </c>
      <c r="AI154" s="184">
        <v>2</v>
      </c>
      <c r="AJ154" s="200">
        <v>40865</v>
      </c>
      <c r="AK154" s="184"/>
      <c r="AL154" s="150" t="s">
        <v>2580</v>
      </c>
      <c r="AM154" s="184"/>
      <c r="AN154" s="184" t="s">
        <v>2581</v>
      </c>
      <c r="AO154" s="215">
        <f t="shared" si="11"/>
        <v>0.34507555129127643</v>
      </c>
      <c r="AP154" s="210" t="s">
        <v>2813</v>
      </c>
    </row>
    <row r="155" spans="1:42" ht="267.75" hidden="1">
      <c r="A155" s="161" t="s">
        <v>885</v>
      </c>
      <c r="B155" s="161" t="s">
        <v>1810</v>
      </c>
      <c r="C155" s="161" t="s">
        <v>245</v>
      </c>
      <c r="D155" s="161" t="s">
        <v>1811</v>
      </c>
      <c r="E155" s="161" t="s">
        <v>247</v>
      </c>
      <c r="F155" s="161" t="s">
        <v>139</v>
      </c>
      <c r="G155" s="161">
        <v>7199311</v>
      </c>
      <c r="H155" s="161" t="s">
        <v>1812</v>
      </c>
      <c r="I155" s="161" t="s">
        <v>240</v>
      </c>
      <c r="J155" s="161" t="s">
        <v>1813</v>
      </c>
      <c r="K155" s="161" t="s">
        <v>1814</v>
      </c>
      <c r="L155" s="161" t="s">
        <v>1815</v>
      </c>
      <c r="M155" s="161" t="s">
        <v>32</v>
      </c>
      <c r="N155" s="161">
        <v>2008</v>
      </c>
      <c r="O155" s="161" t="s">
        <v>1816</v>
      </c>
      <c r="P155" s="161" t="s">
        <v>1817</v>
      </c>
      <c r="Q155" s="161">
        <v>8.9463282</v>
      </c>
      <c r="R155" s="161" t="s">
        <v>1667</v>
      </c>
      <c r="S155" s="180" t="s">
        <v>41</v>
      </c>
      <c r="T155" s="161"/>
      <c r="U155" s="161"/>
      <c r="V155" s="161" t="s">
        <v>1809</v>
      </c>
      <c r="W155" s="161" t="s">
        <v>1669</v>
      </c>
      <c r="X155" s="161"/>
      <c r="Y155" s="161"/>
      <c r="Z155" s="161"/>
      <c r="AA155" s="161"/>
      <c r="AB155" s="161"/>
      <c r="AC155" s="150" t="s">
        <v>2345</v>
      </c>
      <c r="AD155" s="169">
        <v>0.10800090517756482</v>
      </c>
      <c r="AE155" s="181" t="s">
        <v>2676</v>
      </c>
      <c r="AF155" s="150"/>
      <c r="AG155" s="210"/>
      <c r="AH155" s="150" t="s">
        <v>2780</v>
      </c>
      <c r="AI155" s="184">
        <v>2</v>
      </c>
      <c r="AJ155" s="200">
        <v>40865</v>
      </c>
      <c r="AK155" s="184"/>
      <c r="AL155" s="150" t="s">
        <v>2580</v>
      </c>
      <c r="AM155" s="184"/>
      <c r="AN155" s="184" t="s">
        <v>2581</v>
      </c>
      <c r="AO155" s="215">
        <f t="shared" si="11"/>
        <v>0.96621154361557415</v>
      </c>
      <c r="AP155" s="210" t="s">
        <v>2813</v>
      </c>
    </row>
    <row r="156" spans="1:42" ht="267.75" hidden="1">
      <c r="A156" s="161" t="s">
        <v>885</v>
      </c>
      <c r="B156" s="161" t="s">
        <v>1810</v>
      </c>
      <c r="C156" s="161" t="s">
        <v>245</v>
      </c>
      <c r="D156" s="161" t="s">
        <v>1811</v>
      </c>
      <c r="E156" s="161" t="s">
        <v>247</v>
      </c>
      <c r="F156" s="161" t="s">
        <v>139</v>
      </c>
      <c r="G156" s="161">
        <v>7199311</v>
      </c>
      <c r="H156" s="161" t="s">
        <v>1812</v>
      </c>
      <c r="I156" s="161" t="s">
        <v>240</v>
      </c>
      <c r="J156" s="161" t="s">
        <v>1813</v>
      </c>
      <c r="K156" s="161" t="s">
        <v>1814</v>
      </c>
      <c r="L156" s="161" t="s">
        <v>1815</v>
      </c>
      <c r="M156" s="161" t="s">
        <v>32</v>
      </c>
      <c r="N156" s="161">
        <v>2008</v>
      </c>
      <c r="O156" s="161" t="s">
        <v>1816</v>
      </c>
      <c r="P156" s="161" t="s">
        <v>1817</v>
      </c>
      <c r="Q156" s="161">
        <v>8.9463282</v>
      </c>
      <c r="R156" s="161" t="s">
        <v>1667</v>
      </c>
      <c r="S156" s="180" t="s">
        <v>41</v>
      </c>
      <c r="T156" s="161"/>
      <c r="U156" s="161"/>
      <c r="V156" s="161" t="s">
        <v>1809</v>
      </c>
      <c r="W156" s="161" t="s">
        <v>1669</v>
      </c>
      <c r="X156" s="161"/>
      <c r="Y156" s="161"/>
      <c r="Z156" s="161"/>
      <c r="AA156" s="161"/>
      <c r="AB156" s="161"/>
      <c r="AC156" s="150" t="s">
        <v>2345</v>
      </c>
      <c r="AD156" s="169">
        <v>2.6878179881157305E-2</v>
      </c>
      <c r="AE156" s="181" t="s">
        <v>2677</v>
      </c>
      <c r="AF156" s="150"/>
      <c r="AG156" s="210"/>
      <c r="AH156" s="150" t="s">
        <v>2780</v>
      </c>
      <c r="AI156" s="184">
        <v>2</v>
      </c>
      <c r="AJ156" s="200">
        <v>40865</v>
      </c>
      <c r="AK156" s="184"/>
      <c r="AL156" s="150" t="s">
        <v>2580</v>
      </c>
      <c r="AM156" s="184"/>
      <c r="AN156" s="184" t="s">
        <v>2581</v>
      </c>
      <c r="AO156" s="215">
        <f t="shared" si="11"/>
        <v>0.24046101863547026</v>
      </c>
      <c r="AP156" s="210" t="s">
        <v>2813</v>
      </c>
    </row>
    <row r="157" spans="1:42" ht="267.75" hidden="1">
      <c r="A157" s="161" t="s">
        <v>885</v>
      </c>
      <c r="B157" s="161" t="s">
        <v>1810</v>
      </c>
      <c r="C157" s="161" t="s">
        <v>245</v>
      </c>
      <c r="D157" s="161" t="s">
        <v>1811</v>
      </c>
      <c r="E157" s="161" t="s">
        <v>247</v>
      </c>
      <c r="F157" s="161" t="s">
        <v>139</v>
      </c>
      <c r="G157" s="161">
        <v>7199311</v>
      </c>
      <c r="H157" s="161" t="s">
        <v>1812</v>
      </c>
      <c r="I157" s="161" t="s">
        <v>240</v>
      </c>
      <c r="J157" s="161" t="s">
        <v>1813</v>
      </c>
      <c r="K157" s="161" t="s">
        <v>1814</v>
      </c>
      <c r="L157" s="161" t="s">
        <v>1815</v>
      </c>
      <c r="M157" s="161" t="s">
        <v>32</v>
      </c>
      <c r="N157" s="161">
        <v>2008</v>
      </c>
      <c r="O157" s="161" t="s">
        <v>1816</v>
      </c>
      <c r="P157" s="161" t="s">
        <v>1817</v>
      </c>
      <c r="Q157" s="161">
        <v>8.9463282</v>
      </c>
      <c r="R157" s="161" t="s">
        <v>1667</v>
      </c>
      <c r="S157" s="180" t="s">
        <v>41</v>
      </c>
      <c r="T157" s="161"/>
      <c r="U157" s="161"/>
      <c r="V157" s="161" t="s">
        <v>1809</v>
      </c>
      <c r="W157" s="161" t="s">
        <v>1669</v>
      </c>
      <c r="X157" s="161"/>
      <c r="Y157" s="161"/>
      <c r="Z157" s="161"/>
      <c r="AA157" s="161"/>
      <c r="AB157" s="161"/>
      <c r="AC157" s="150" t="s">
        <v>2345</v>
      </c>
      <c r="AD157" s="169">
        <v>4.3477763397772144E-2</v>
      </c>
      <c r="AE157" s="181" t="s">
        <v>2678</v>
      </c>
      <c r="AF157" s="150"/>
      <c r="AG157" s="210"/>
      <c r="AH157" s="150" t="s">
        <v>2780</v>
      </c>
      <c r="AI157" s="184">
        <v>2</v>
      </c>
      <c r="AJ157" s="200">
        <v>40865</v>
      </c>
      <c r="AK157" s="184"/>
      <c r="AL157" s="150" t="s">
        <v>2580</v>
      </c>
      <c r="AM157" s="184"/>
      <c r="AN157" s="184" t="s">
        <v>2581</v>
      </c>
      <c r="AO157" s="215">
        <f t="shared" si="11"/>
        <v>0.38896634075841674</v>
      </c>
      <c r="AP157" s="210" t="s">
        <v>2813</v>
      </c>
    </row>
    <row r="158" spans="1:42" ht="267.75" hidden="1">
      <c r="A158" s="161" t="s">
        <v>885</v>
      </c>
      <c r="B158" s="161" t="s">
        <v>1810</v>
      </c>
      <c r="C158" s="161" t="s">
        <v>245</v>
      </c>
      <c r="D158" s="161" t="s">
        <v>1811</v>
      </c>
      <c r="E158" s="161" t="s">
        <v>247</v>
      </c>
      <c r="F158" s="161" t="s">
        <v>139</v>
      </c>
      <c r="G158" s="161">
        <v>7199311</v>
      </c>
      <c r="H158" s="161" t="s">
        <v>1812</v>
      </c>
      <c r="I158" s="161" t="s">
        <v>240</v>
      </c>
      <c r="J158" s="161" t="s">
        <v>1813</v>
      </c>
      <c r="K158" s="161" t="s">
        <v>1814</v>
      </c>
      <c r="L158" s="161" t="s">
        <v>1815</v>
      </c>
      <c r="M158" s="161" t="s">
        <v>32</v>
      </c>
      <c r="N158" s="161">
        <v>2008</v>
      </c>
      <c r="O158" s="161" t="s">
        <v>1816</v>
      </c>
      <c r="P158" s="161" t="s">
        <v>1817</v>
      </c>
      <c r="Q158" s="161">
        <v>8.9463282</v>
      </c>
      <c r="R158" s="161" t="s">
        <v>1667</v>
      </c>
      <c r="S158" s="180" t="s">
        <v>41</v>
      </c>
      <c r="T158" s="161"/>
      <c r="U158" s="161"/>
      <c r="V158" s="161" t="s">
        <v>1809</v>
      </c>
      <c r="W158" s="161" t="s">
        <v>1669</v>
      </c>
      <c r="X158" s="161"/>
      <c r="Y158" s="161"/>
      <c r="Z158" s="161"/>
      <c r="AA158" s="161"/>
      <c r="AB158" s="161"/>
      <c r="AC158" s="150" t="s">
        <v>2345</v>
      </c>
      <c r="AD158" s="169">
        <v>0.1025761963726789</v>
      </c>
      <c r="AE158" s="181" t="s">
        <v>2679</v>
      </c>
      <c r="AF158" s="150"/>
      <c r="AG158" s="210"/>
      <c r="AH158" s="150" t="s">
        <v>2780</v>
      </c>
      <c r="AI158" s="184">
        <v>2</v>
      </c>
      <c r="AJ158" s="200">
        <v>40865</v>
      </c>
      <c r="AK158" s="184"/>
      <c r="AL158" s="150" t="s">
        <v>2580</v>
      </c>
      <c r="AM158" s="184"/>
      <c r="AN158" s="184" t="s">
        <v>2581</v>
      </c>
      <c r="AO158" s="215">
        <f t="shared" si="11"/>
        <v>0.91768031825763496</v>
      </c>
      <c r="AP158" s="210" t="s">
        <v>2813</v>
      </c>
    </row>
    <row r="159" spans="1:42" ht="153" hidden="1">
      <c r="A159" s="161" t="s">
        <v>885</v>
      </c>
      <c r="B159" s="161" t="s">
        <v>1810</v>
      </c>
      <c r="C159" s="161" t="s">
        <v>245</v>
      </c>
      <c r="D159" s="161" t="s">
        <v>1811</v>
      </c>
      <c r="E159" s="161" t="s">
        <v>247</v>
      </c>
      <c r="F159" s="161" t="s">
        <v>1818</v>
      </c>
      <c r="G159" s="161">
        <v>7199411</v>
      </c>
      <c r="H159" s="161" t="s">
        <v>41</v>
      </c>
      <c r="I159" s="161" t="s">
        <v>240</v>
      </c>
      <c r="J159" s="161" t="s">
        <v>1813</v>
      </c>
      <c r="K159" s="161" t="s">
        <v>1819</v>
      </c>
      <c r="L159" s="161" t="s">
        <v>1819</v>
      </c>
      <c r="M159" s="161" t="s">
        <v>32</v>
      </c>
      <c r="N159" s="161">
        <v>2008</v>
      </c>
      <c r="O159" s="161" t="s">
        <v>1820</v>
      </c>
      <c r="P159" s="161" t="s">
        <v>1811</v>
      </c>
      <c r="Q159" s="161">
        <v>2.4820804939999999</v>
      </c>
      <c r="R159" s="161" t="s">
        <v>1732</v>
      </c>
      <c r="S159" s="180" t="s">
        <v>41</v>
      </c>
      <c r="T159" s="161">
        <v>2.71574586E-5</v>
      </c>
      <c r="U159" s="161"/>
      <c r="V159" s="161" t="s">
        <v>1809</v>
      </c>
      <c r="W159" s="161" t="s">
        <v>1686</v>
      </c>
      <c r="X159" s="161"/>
      <c r="Y159" s="161"/>
      <c r="Z159" s="161"/>
      <c r="AA159" s="161"/>
      <c r="AB159" s="161"/>
      <c r="AC159" s="150" t="s">
        <v>2509</v>
      </c>
      <c r="AD159" s="169" t="s">
        <v>466</v>
      </c>
      <c r="AE159" s="181" t="s">
        <v>466</v>
      </c>
      <c r="AF159" s="150"/>
      <c r="AG159" s="210"/>
      <c r="AH159" s="150" t="s">
        <v>2781</v>
      </c>
      <c r="AI159" s="184">
        <v>2</v>
      </c>
      <c r="AJ159" s="200">
        <v>40872</v>
      </c>
      <c r="AK159" s="184"/>
      <c r="AL159" s="150" t="s">
        <v>2580</v>
      </c>
      <c r="AM159" s="184" t="s">
        <v>2581</v>
      </c>
      <c r="AN159" s="184"/>
      <c r="AO159" s="215" t="s">
        <v>466</v>
      </c>
      <c r="AP159" s="210" t="s">
        <v>2813</v>
      </c>
    </row>
    <row r="160" spans="1:42" ht="153" hidden="1">
      <c r="A160" s="161" t="s">
        <v>1488</v>
      </c>
      <c r="B160" s="161" t="s">
        <v>1821</v>
      </c>
      <c r="C160" s="161" t="s">
        <v>1490</v>
      </c>
      <c r="D160" s="161" t="s">
        <v>1822</v>
      </c>
      <c r="E160" s="161" t="s">
        <v>1492</v>
      </c>
      <c r="F160" s="161" t="s">
        <v>1823</v>
      </c>
      <c r="G160" s="161" t="s">
        <v>1824</v>
      </c>
      <c r="H160" s="161" t="s">
        <v>41</v>
      </c>
      <c r="I160" s="161" t="s">
        <v>240</v>
      </c>
      <c r="J160" s="161" t="s">
        <v>41</v>
      </c>
      <c r="K160" s="161" t="s">
        <v>1825</v>
      </c>
      <c r="L160" s="161" t="s">
        <v>1826</v>
      </c>
      <c r="M160" s="161" t="s">
        <v>32</v>
      </c>
      <c r="N160" s="161">
        <v>2008</v>
      </c>
      <c r="O160" s="161" t="s">
        <v>1827</v>
      </c>
      <c r="P160" s="161" t="s">
        <v>1828</v>
      </c>
      <c r="Q160" s="161">
        <v>15.393877999999999</v>
      </c>
      <c r="R160" s="161" t="s">
        <v>1667</v>
      </c>
      <c r="S160" s="180" t="s">
        <v>41</v>
      </c>
      <c r="T160" s="161">
        <v>2.5342600000000001E-4</v>
      </c>
      <c r="U160" s="161"/>
      <c r="V160" s="161" t="s">
        <v>1809</v>
      </c>
      <c r="W160" s="161" t="s">
        <v>1686</v>
      </c>
      <c r="X160" s="161"/>
      <c r="Y160" s="161"/>
      <c r="Z160" s="161"/>
      <c r="AA160" s="161"/>
      <c r="AB160" s="161"/>
      <c r="AC160" s="150" t="s">
        <v>2509</v>
      </c>
      <c r="AD160" s="169"/>
      <c r="AE160" s="181"/>
      <c r="AF160" s="150"/>
      <c r="AG160" s="210"/>
      <c r="AH160" s="150" t="s">
        <v>2574</v>
      </c>
      <c r="AI160" s="150">
        <v>2</v>
      </c>
      <c r="AJ160" s="182">
        <v>40854</v>
      </c>
      <c r="AK160" s="150"/>
      <c r="AL160" s="150" t="s">
        <v>2580</v>
      </c>
      <c r="AM160" s="150" t="s">
        <v>2581</v>
      </c>
      <c r="AN160" s="150"/>
      <c r="AO160" s="215"/>
      <c r="AP160" s="210" t="s">
        <v>2813</v>
      </c>
    </row>
    <row r="161" spans="1:42" ht="153" hidden="1">
      <c r="A161" s="161" t="s">
        <v>1488</v>
      </c>
      <c r="B161" s="161" t="s">
        <v>1829</v>
      </c>
      <c r="C161" s="161" t="s">
        <v>1490</v>
      </c>
      <c r="D161" s="161" t="s">
        <v>1830</v>
      </c>
      <c r="E161" s="161" t="s">
        <v>1492</v>
      </c>
      <c r="F161" s="161" t="s">
        <v>1831</v>
      </c>
      <c r="G161" s="161" t="s">
        <v>1832</v>
      </c>
      <c r="H161" s="161" t="s">
        <v>41</v>
      </c>
      <c r="I161" s="161" t="s">
        <v>240</v>
      </c>
      <c r="J161" s="161" t="s">
        <v>41</v>
      </c>
      <c r="K161" s="161" t="s">
        <v>1833</v>
      </c>
      <c r="L161" s="161" t="s">
        <v>1833</v>
      </c>
      <c r="M161" s="161" t="s">
        <v>32</v>
      </c>
      <c r="N161" s="161">
        <v>2008</v>
      </c>
      <c r="O161" s="161" t="s">
        <v>1834</v>
      </c>
      <c r="P161" s="161" t="s">
        <v>1835</v>
      </c>
      <c r="Q161" s="161">
        <v>1.0237186</v>
      </c>
      <c r="R161" s="161" t="s">
        <v>1667</v>
      </c>
      <c r="S161" s="180" t="s">
        <v>41</v>
      </c>
      <c r="T161" s="161"/>
      <c r="U161" s="161"/>
      <c r="V161" s="161" t="s">
        <v>1809</v>
      </c>
      <c r="W161" s="161" t="s">
        <v>1669</v>
      </c>
      <c r="X161" s="161"/>
      <c r="Y161" s="161"/>
      <c r="Z161" s="161"/>
      <c r="AA161" s="161"/>
      <c r="AB161" s="161"/>
      <c r="AC161" s="150" t="s">
        <v>2509</v>
      </c>
      <c r="AD161" s="169"/>
      <c r="AE161" s="181"/>
      <c r="AF161" s="150"/>
      <c r="AG161" s="210"/>
      <c r="AH161" s="150" t="s">
        <v>2574</v>
      </c>
      <c r="AI161" s="150">
        <v>2</v>
      </c>
      <c r="AJ161" s="182">
        <v>40854</v>
      </c>
      <c r="AK161" s="150"/>
      <c r="AL161" s="150" t="s">
        <v>2580</v>
      </c>
      <c r="AM161" s="150" t="s">
        <v>2581</v>
      </c>
      <c r="AN161" s="150"/>
      <c r="AO161" s="215"/>
      <c r="AP161" s="210" t="s">
        <v>2813</v>
      </c>
    </row>
    <row r="162" spans="1:42" ht="153" hidden="1">
      <c r="A162" s="161" t="s">
        <v>884</v>
      </c>
      <c r="B162" s="161" t="s">
        <v>1836</v>
      </c>
      <c r="C162" s="161" t="s">
        <v>234</v>
      </c>
      <c r="D162" s="161" t="s">
        <v>1156</v>
      </c>
      <c r="E162" s="161" t="s">
        <v>236</v>
      </c>
      <c r="F162" s="161" t="s">
        <v>1837</v>
      </c>
      <c r="G162" s="161" t="s">
        <v>1838</v>
      </c>
      <c r="H162" s="161" t="s">
        <v>2394</v>
      </c>
      <c r="I162" s="161" t="s">
        <v>240</v>
      </c>
      <c r="J162" s="161" t="s">
        <v>1518</v>
      </c>
      <c r="K162" s="161" t="s">
        <v>1839</v>
      </c>
      <c r="L162" s="161" t="s">
        <v>50</v>
      </c>
      <c r="M162" s="161" t="s">
        <v>32</v>
      </c>
      <c r="N162" s="161">
        <v>2008</v>
      </c>
      <c r="O162" s="161" t="s">
        <v>1840</v>
      </c>
      <c r="P162" s="161" t="s">
        <v>1841</v>
      </c>
      <c r="Q162" s="161">
        <v>50.356452200000021</v>
      </c>
      <c r="R162" s="161" t="s">
        <v>1667</v>
      </c>
      <c r="S162" s="180" t="s">
        <v>41</v>
      </c>
      <c r="T162" s="161"/>
      <c r="U162" s="161">
        <v>38</v>
      </c>
      <c r="V162" s="161" t="s">
        <v>1809</v>
      </c>
      <c r="W162" s="161" t="s">
        <v>1669</v>
      </c>
      <c r="X162" s="150" t="s">
        <v>2391</v>
      </c>
      <c r="Y162" s="161" t="s">
        <v>2392</v>
      </c>
      <c r="Z162" s="161"/>
      <c r="AA162" s="161"/>
      <c r="AB162" s="161"/>
      <c r="AC162" s="150" t="s">
        <v>2304</v>
      </c>
      <c r="AD162" s="169">
        <v>1</v>
      </c>
      <c r="AE162" s="167" t="s">
        <v>2393</v>
      </c>
      <c r="AF162" s="150"/>
      <c r="AG162" s="210"/>
      <c r="AH162" s="150" t="s">
        <v>2782</v>
      </c>
      <c r="AI162" s="150">
        <v>2</v>
      </c>
      <c r="AJ162" s="182">
        <v>40853</v>
      </c>
      <c r="AK162" s="150"/>
      <c r="AL162" s="150" t="s">
        <v>2580</v>
      </c>
      <c r="AM162" s="150" t="s">
        <v>2520</v>
      </c>
      <c r="AN162" s="150"/>
      <c r="AO162" s="215">
        <f>AD162*U162</f>
        <v>38</v>
      </c>
      <c r="AP162" s="210" t="s">
        <v>2813</v>
      </c>
    </row>
    <row r="163" spans="1:42" ht="267.75" hidden="1">
      <c r="A163" s="161" t="s">
        <v>881</v>
      </c>
      <c r="B163" s="161" t="s">
        <v>1842</v>
      </c>
      <c r="C163" s="161" t="s">
        <v>201</v>
      </c>
      <c r="D163" s="161" t="s">
        <v>1843</v>
      </c>
      <c r="E163" s="161" t="s">
        <v>203</v>
      </c>
      <c r="F163" s="161" t="s">
        <v>1844</v>
      </c>
      <c r="G163" s="161">
        <v>7271611</v>
      </c>
      <c r="H163" s="161" t="s">
        <v>41</v>
      </c>
      <c r="I163" s="161" t="s">
        <v>240</v>
      </c>
      <c r="J163" s="161" t="s">
        <v>41</v>
      </c>
      <c r="K163" s="161" t="s">
        <v>1845</v>
      </c>
      <c r="L163" s="161" t="s">
        <v>50</v>
      </c>
      <c r="M163" s="161" t="s">
        <v>32</v>
      </c>
      <c r="N163" s="161">
        <v>2009</v>
      </c>
      <c r="O163" s="161" t="s">
        <v>1846</v>
      </c>
      <c r="P163" s="161" t="s">
        <v>1847</v>
      </c>
      <c r="Q163" s="161">
        <v>4.6036440000000001</v>
      </c>
      <c r="R163" s="161" t="s">
        <v>1667</v>
      </c>
      <c r="S163" s="180" t="s">
        <v>41</v>
      </c>
      <c r="T163" s="161"/>
      <c r="U163" s="161"/>
      <c r="V163" s="161" t="s">
        <v>1809</v>
      </c>
      <c r="W163" s="161" t="s">
        <v>1669</v>
      </c>
      <c r="X163" s="161" t="s">
        <v>2417</v>
      </c>
      <c r="Y163" s="161"/>
      <c r="Z163" s="161" t="s">
        <v>2302</v>
      </c>
      <c r="AA163" s="161">
        <v>8640913</v>
      </c>
      <c r="AB163" s="190" t="s">
        <v>2418</v>
      </c>
      <c r="AC163" s="161" t="s">
        <v>2345</v>
      </c>
      <c r="AD163" s="169">
        <v>1</v>
      </c>
      <c r="AE163" s="181" t="s">
        <v>2680</v>
      </c>
      <c r="AF163" s="161"/>
      <c r="AG163" s="210"/>
      <c r="AH163" s="150" t="s">
        <v>2783</v>
      </c>
      <c r="AI163" s="184">
        <v>2</v>
      </c>
      <c r="AJ163" s="200">
        <v>40865</v>
      </c>
      <c r="AK163" s="184"/>
      <c r="AL163" s="150" t="s">
        <v>2580</v>
      </c>
      <c r="AM163" s="184"/>
      <c r="AN163" s="184" t="s">
        <v>2581</v>
      </c>
      <c r="AO163" s="215">
        <f t="shared" ref="AO163:AO164" si="12">AD163*Q163</f>
        <v>4.6036440000000001</v>
      </c>
      <c r="AP163" s="210" t="s">
        <v>2813</v>
      </c>
    </row>
    <row r="164" spans="1:42" ht="153" hidden="1">
      <c r="A164" s="161" t="s">
        <v>883</v>
      </c>
      <c r="B164" s="161" t="s">
        <v>223</v>
      </c>
      <c r="C164" s="161" t="s">
        <v>224</v>
      </c>
      <c r="D164" s="161" t="s">
        <v>202</v>
      </c>
      <c r="E164" s="161" t="s">
        <v>225</v>
      </c>
      <c r="F164" s="161" t="s">
        <v>1848</v>
      </c>
      <c r="G164" s="161" t="s">
        <v>1849</v>
      </c>
      <c r="H164" s="161" t="s">
        <v>1850</v>
      </c>
      <c r="I164" s="161" t="s">
        <v>240</v>
      </c>
      <c r="J164" s="161" t="s">
        <v>41</v>
      </c>
      <c r="K164" s="161" t="s">
        <v>1851</v>
      </c>
      <c r="L164" s="161" t="s">
        <v>1852</v>
      </c>
      <c r="M164" s="161" t="s">
        <v>32</v>
      </c>
      <c r="N164" s="161">
        <v>2008</v>
      </c>
      <c r="O164" s="161" t="s">
        <v>1853</v>
      </c>
      <c r="P164" s="161" t="s">
        <v>231</v>
      </c>
      <c r="Q164" s="161">
        <v>2.6056659999999998</v>
      </c>
      <c r="R164" s="161" t="s">
        <v>1667</v>
      </c>
      <c r="S164" s="180" t="s">
        <v>41</v>
      </c>
      <c r="T164" s="161"/>
      <c r="U164" s="161"/>
      <c r="V164" s="161" t="s">
        <v>1809</v>
      </c>
      <c r="W164" s="161" t="s">
        <v>1669</v>
      </c>
      <c r="X164" s="161" t="s">
        <v>2342</v>
      </c>
      <c r="Y164" s="161" t="s">
        <v>2343</v>
      </c>
      <c r="Z164" s="161" t="s">
        <v>2302</v>
      </c>
      <c r="AA164" s="161"/>
      <c r="AB164" s="161"/>
      <c r="AC164" s="161" t="s">
        <v>2345</v>
      </c>
      <c r="AD164" s="169">
        <v>1</v>
      </c>
      <c r="AE164" s="167" t="s">
        <v>2385</v>
      </c>
      <c r="AF164" s="150"/>
      <c r="AG164" s="210"/>
      <c r="AH164" s="150" t="s">
        <v>2784</v>
      </c>
      <c r="AI164" s="150">
        <v>2</v>
      </c>
      <c r="AJ164" s="182">
        <v>40853</v>
      </c>
      <c r="AK164" s="150" t="s">
        <v>2344</v>
      </c>
      <c r="AL164" s="150" t="s">
        <v>2580</v>
      </c>
      <c r="AM164" s="150" t="s">
        <v>2520</v>
      </c>
      <c r="AN164" s="150"/>
      <c r="AO164" s="215">
        <f t="shared" si="12"/>
        <v>2.6056659999999998</v>
      </c>
      <c r="AP164" s="210" t="s">
        <v>2813</v>
      </c>
    </row>
    <row r="165" spans="1:42" ht="153" hidden="1">
      <c r="A165" s="161" t="s">
        <v>894</v>
      </c>
      <c r="B165" s="161" t="s">
        <v>1854</v>
      </c>
      <c r="C165" s="161" t="s">
        <v>452</v>
      </c>
      <c r="D165" s="161" t="s">
        <v>290</v>
      </c>
      <c r="E165" s="161" t="s">
        <v>454</v>
      </c>
      <c r="F165" s="161" t="s">
        <v>1765</v>
      </c>
      <c r="G165" s="161" t="s">
        <v>1855</v>
      </c>
      <c r="H165" s="161" t="s">
        <v>1856</v>
      </c>
      <c r="I165" s="161" t="s">
        <v>240</v>
      </c>
      <c r="J165" s="161" t="s">
        <v>41</v>
      </c>
      <c r="K165" s="161" t="s">
        <v>1857</v>
      </c>
      <c r="L165" s="161" t="s">
        <v>50</v>
      </c>
      <c r="M165" s="161" t="s">
        <v>32</v>
      </c>
      <c r="N165" s="161">
        <v>2008</v>
      </c>
      <c r="O165" s="161" t="s">
        <v>1858</v>
      </c>
      <c r="P165" s="161" t="s">
        <v>1859</v>
      </c>
      <c r="Q165" s="161">
        <v>7.8861279999999994</v>
      </c>
      <c r="R165" s="161" t="s">
        <v>1667</v>
      </c>
      <c r="S165" s="180" t="s">
        <v>41</v>
      </c>
      <c r="T165" s="161"/>
      <c r="U165" s="161"/>
      <c r="V165" s="161" t="s">
        <v>1809</v>
      </c>
      <c r="W165" s="161" t="s">
        <v>1669</v>
      </c>
      <c r="X165" s="161" t="s">
        <v>2436</v>
      </c>
      <c r="Y165" s="161" t="s">
        <v>2501</v>
      </c>
      <c r="Z165" s="161" t="s">
        <v>2502</v>
      </c>
      <c r="AA165" s="161"/>
      <c r="AB165" s="161"/>
      <c r="AC165" s="161" t="s">
        <v>2360</v>
      </c>
      <c r="AD165" s="169"/>
      <c r="AE165" s="181"/>
      <c r="AF165" s="150"/>
      <c r="AG165" s="210"/>
      <c r="AH165" s="150"/>
      <c r="AI165" s="150">
        <v>2</v>
      </c>
      <c r="AJ165" s="182">
        <v>40853</v>
      </c>
      <c r="AK165" s="150"/>
      <c r="AL165" s="150" t="s">
        <v>2580</v>
      </c>
      <c r="AM165" s="150" t="s">
        <v>2581</v>
      </c>
      <c r="AN165" s="150"/>
      <c r="AO165" s="215"/>
      <c r="AP165" s="210" t="s">
        <v>2813</v>
      </c>
    </row>
    <row r="166" spans="1:42" ht="153" hidden="1">
      <c r="A166" s="161" t="s">
        <v>896</v>
      </c>
      <c r="B166" s="161" t="s">
        <v>1659</v>
      </c>
      <c r="C166" s="161" t="s">
        <v>483</v>
      </c>
      <c r="D166" s="161" t="s">
        <v>1660</v>
      </c>
      <c r="E166" s="161" t="s">
        <v>41</v>
      </c>
      <c r="F166" s="161" t="s">
        <v>41</v>
      </c>
      <c r="G166" s="161" t="s">
        <v>1860</v>
      </c>
      <c r="H166" s="161" t="s">
        <v>1861</v>
      </c>
      <c r="I166" s="161" t="s">
        <v>240</v>
      </c>
      <c r="J166" s="161" t="s">
        <v>41</v>
      </c>
      <c r="K166" s="161" t="s">
        <v>1862</v>
      </c>
      <c r="L166" s="161" t="s">
        <v>50</v>
      </c>
      <c r="M166" s="161" t="s">
        <v>32</v>
      </c>
      <c r="N166" s="161">
        <v>2008</v>
      </c>
      <c r="O166" s="161" t="s">
        <v>1863</v>
      </c>
      <c r="P166" s="161" t="s">
        <v>1864</v>
      </c>
      <c r="Q166" s="161">
        <v>3.367108</v>
      </c>
      <c r="R166" s="161" t="s">
        <v>1667</v>
      </c>
      <c r="S166" s="180" t="s">
        <v>41</v>
      </c>
      <c r="T166" s="161"/>
      <c r="U166" s="161"/>
      <c r="V166" s="161" t="s">
        <v>1809</v>
      </c>
      <c r="W166" s="161" t="s">
        <v>1786</v>
      </c>
      <c r="X166" s="161" t="s">
        <v>2455</v>
      </c>
      <c r="Y166" s="161" t="s">
        <v>2563</v>
      </c>
      <c r="Z166" s="161"/>
      <c r="AA166" s="161"/>
      <c r="AB166" s="161"/>
      <c r="AC166" s="150" t="s">
        <v>2360</v>
      </c>
      <c r="AD166" s="169"/>
      <c r="AE166" s="181"/>
      <c r="AF166" s="150"/>
      <c r="AG166" s="210"/>
      <c r="AH166" s="150"/>
      <c r="AI166" s="150">
        <v>2</v>
      </c>
      <c r="AJ166" s="182">
        <v>40853</v>
      </c>
      <c r="AK166" s="150"/>
      <c r="AL166" s="150" t="s">
        <v>2580</v>
      </c>
      <c r="AM166" s="150" t="s">
        <v>2581</v>
      </c>
      <c r="AN166" s="150"/>
      <c r="AO166" s="215"/>
      <c r="AP166" s="210" t="s">
        <v>2813</v>
      </c>
    </row>
    <row r="167" spans="1:42" ht="153" hidden="1">
      <c r="A167" s="161" t="s">
        <v>884</v>
      </c>
      <c r="B167" s="161" t="s">
        <v>1100</v>
      </c>
      <c r="C167" s="161" t="s">
        <v>234</v>
      </c>
      <c r="D167" s="161" t="s">
        <v>1101</v>
      </c>
      <c r="E167" s="161" t="s">
        <v>236</v>
      </c>
      <c r="F167" s="161" t="s">
        <v>1865</v>
      </c>
      <c r="G167" s="161" t="s">
        <v>1866</v>
      </c>
      <c r="H167" s="161" t="s">
        <v>1867</v>
      </c>
      <c r="I167" s="161" t="s">
        <v>240</v>
      </c>
      <c r="J167" s="161" t="s">
        <v>41</v>
      </c>
      <c r="K167" s="161" t="s">
        <v>1868</v>
      </c>
      <c r="L167" s="161" t="s">
        <v>50</v>
      </c>
      <c r="M167" s="161" t="s">
        <v>32</v>
      </c>
      <c r="N167" s="161">
        <v>2008</v>
      </c>
      <c r="O167" s="161" t="s">
        <v>1869</v>
      </c>
      <c r="P167" s="161" t="s">
        <v>1105</v>
      </c>
      <c r="Q167" s="161">
        <v>1.7571420000000002</v>
      </c>
      <c r="R167" s="161" t="s">
        <v>1667</v>
      </c>
      <c r="S167" s="180" t="s">
        <v>41</v>
      </c>
      <c r="T167" s="161"/>
      <c r="U167" s="161"/>
      <c r="V167" s="161" t="s">
        <v>1809</v>
      </c>
      <c r="W167" s="161" t="s">
        <v>1669</v>
      </c>
      <c r="X167" s="161" t="s">
        <v>1669</v>
      </c>
      <c r="Y167" s="161" t="s">
        <v>2395</v>
      </c>
      <c r="Z167" s="161" t="s">
        <v>2396</v>
      </c>
      <c r="AA167" s="161"/>
      <c r="AB167" s="161"/>
      <c r="AC167" s="161" t="s">
        <v>2360</v>
      </c>
      <c r="AD167" s="169"/>
      <c r="AE167" s="181"/>
      <c r="AF167" s="150"/>
      <c r="AG167" s="210"/>
      <c r="AH167" s="150"/>
      <c r="AI167" s="150">
        <v>2</v>
      </c>
      <c r="AJ167" s="182">
        <v>40853</v>
      </c>
      <c r="AK167" s="150"/>
      <c r="AL167" s="150" t="s">
        <v>2580</v>
      </c>
      <c r="AM167" s="150" t="s">
        <v>2581</v>
      </c>
      <c r="AN167" s="150"/>
      <c r="AO167" s="215"/>
      <c r="AP167" s="210" t="s">
        <v>2813</v>
      </c>
    </row>
    <row r="168" spans="1:42" ht="153" hidden="1">
      <c r="A168" s="161" t="s">
        <v>872</v>
      </c>
      <c r="B168" s="161" t="s">
        <v>1870</v>
      </c>
      <c r="C168" s="161" t="s">
        <v>59</v>
      </c>
      <c r="D168" s="161" t="s">
        <v>1871</v>
      </c>
      <c r="E168" s="161" t="s">
        <v>61</v>
      </c>
      <c r="F168" s="161" t="s">
        <v>1872</v>
      </c>
      <c r="G168" s="161" t="s">
        <v>1873</v>
      </c>
      <c r="H168" s="161" t="s">
        <v>1874</v>
      </c>
      <c r="I168" s="161" t="s">
        <v>240</v>
      </c>
      <c r="J168" s="161" t="s">
        <v>41</v>
      </c>
      <c r="K168" s="161" t="s">
        <v>1875</v>
      </c>
      <c r="L168" s="161" t="s">
        <v>1876</v>
      </c>
      <c r="M168" s="161" t="s">
        <v>32</v>
      </c>
      <c r="N168" s="161">
        <v>2008</v>
      </c>
      <c r="O168" s="161" t="s">
        <v>1877</v>
      </c>
      <c r="P168" s="161" t="s">
        <v>1046</v>
      </c>
      <c r="Q168" s="161">
        <v>2.9077319999999998</v>
      </c>
      <c r="R168" s="161" t="s">
        <v>1667</v>
      </c>
      <c r="S168" s="180" t="s">
        <v>41</v>
      </c>
      <c r="T168" s="161">
        <v>8.3486000000000007E-5</v>
      </c>
      <c r="U168" s="161"/>
      <c r="V168" s="161" t="s">
        <v>1809</v>
      </c>
      <c r="W168" s="161" t="s">
        <v>1686</v>
      </c>
      <c r="X168" s="161" t="s">
        <v>2438</v>
      </c>
      <c r="Y168" s="161" t="s">
        <v>2554</v>
      </c>
      <c r="Z168" s="161"/>
      <c r="AA168" s="161"/>
      <c r="AB168" s="161"/>
      <c r="AC168" s="150" t="s">
        <v>2360</v>
      </c>
      <c r="AD168" s="169"/>
      <c r="AE168" s="181"/>
      <c r="AF168" s="150"/>
      <c r="AG168" s="210"/>
      <c r="AH168" s="150"/>
      <c r="AI168" s="150">
        <v>2</v>
      </c>
      <c r="AJ168" s="182">
        <v>40853</v>
      </c>
      <c r="AK168" s="150"/>
      <c r="AL168" s="150" t="s">
        <v>2580</v>
      </c>
      <c r="AM168" s="150" t="s">
        <v>2581</v>
      </c>
      <c r="AN168" s="150"/>
      <c r="AO168" s="215"/>
      <c r="AP168" s="210" t="s">
        <v>2813</v>
      </c>
    </row>
    <row r="169" spans="1:42" ht="191.25" hidden="1">
      <c r="A169" s="161" t="s">
        <v>889</v>
      </c>
      <c r="B169" s="161" t="s">
        <v>1608</v>
      </c>
      <c r="C169" s="161" t="s">
        <v>301</v>
      </c>
      <c r="D169" s="161" t="s">
        <v>78</v>
      </c>
      <c r="E169" s="161" t="s">
        <v>303</v>
      </c>
      <c r="F169" s="161" t="s">
        <v>1878</v>
      </c>
      <c r="G169" s="161" t="s">
        <v>1879</v>
      </c>
      <c r="H169" s="161" t="s">
        <v>1880</v>
      </c>
      <c r="I169" s="161" t="s">
        <v>240</v>
      </c>
      <c r="J169" s="161" t="s">
        <v>41</v>
      </c>
      <c r="K169" s="161" t="s">
        <v>1881</v>
      </c>
      <c r="L169" s="161" t="s">
        <v>50</v>
      </c>
      <c r="M169" s="161" t="s">
        <v>32</v>
      </c>
      <c r="N169" s="161">
        <v>1997</v>
      </c>
      <c r="O169" s="161" t="s">
        <v>1882</v>
      </c>
      <c r="P169" s="161" t="s">
        <v>1883</v>
      </c>
      <c r="Q169" s="161">
        <v>2.9488823600000003</v>
      </c>
      <c r="R169" s="161" t="s">
        <v>1732</v>
      </c>
      <c r="S169" s="180" t="s">
        <v>41</v>
      </c>
      <c r="T169" s="161">
        <v>1.6439999999999998E-4</v>
      </c>
      <c r="U169" s="161"/>
      <c r="V169" s="161" t="s">
        <v>1809</v>
      </c>
      <c r="W169" s="161" t="s">
        <v>1686</v>
      </c>
      <c r="X169" s="161" t="s">
        <v>2285</v>
      </c>
      <c r="Y169" s="161" t="s">
        <v>2571</v>
      </c>
      <c r="Z169" s="161"/>
      <c r="AA169" s="161"/>
      <c r="AB169" s="161"/>
      <c r="AC169" s="150" t="s">
        <v>2360</v>
      </c>
      <c r="AD169" s="169"/>
      <c r="AE169" s="181"/>
      <c r="AF169" s="150"/>
      <c r="AG169" s="210"/>
      <c r="AH169" s="150"/>
      <c r="AI169" s="150">
        <v>2</v>
      </c>
      <c r="AJ169" s="182">
        <v>40853</v>
      </c>
      <c r="AK169" s="150"/>
      <c r="AL169" s="150" t="s">
        <v>2580</v>
      </c>
      <c r="AM169" s="150" t="s">
        <v>2581</v>
      </c>
      <c r="AN169" s="150"/>
      <c r="AO169" s="215"/>
      <c r="AP169" s="210" t="s">
        <v>2813</v>
      </c>
    </row>
    <row r="170" spans="1:42" ht="395.25" hidden="1">
      <c r="A170" s="161" t="s">
        <v>1440</v>
      </c>
      <c r="B170" s="161" t="s">
        <v>1884</v>
      </c>
      <c r="C170" s="161" t="s">
        <v>1442</v>
      </c>
      <c r="D170" s="161" t="s">
        <v>1885</v>
      </c>
      <c r="E170" s="161" t="s">
        <v>1444</v>
      </c>
      <c r="F170" s="161" t="s">
        <v>1886</v>
      </c>
      <c r="G170" s="161" t="s">
        <v>1887</v>
      </c>
      <c r="H170" s="161" t="s">
        <v>1888</v>
      </c>
      <c r="I170" s="161" t="s">
        <v>240</v>
      </c>
      <c r="J170" s="161" t="s">
        <v>41</v>
      </c>
      <c r="K170" s="161" t="s">
        <v>1889</v>
      </c>
      <c r="L170" s="161" t="s">
        <v>50</v>
      </c>
      <c r="M170" s="161" t="s">
        <v>32</v>
      </c>
      <c r="N170" s="161">
        <v>2008</v>
      </c>
      <c r="O170" s="161" t="s">
        <v>1890</v>
      </c>
      <c r="P170" s="161" t="s">
        <v>1891</v>
      </c>
      <c r="Q170" s="161">
        <v>2.5527293999999996</v>
      </c>
      <c r="R170" s="161" t="s">
        <v>1732</v>
      </c>
      <c r="S170" s="180" t="s">
        <v>41</v>
      </c>
      <c r="T170" s="161"/>
      <c r="U170" s="161"/>
      <c r="V170" s="161" t="s">
        <v>1809</v>
      </c>
      <c r="W170" s="161" t="s">
        <v>1786</v>
      </c>
      <c r="X170" s="161" t="s">
        <v>2285</v>
      </c>
      <c r="Y170" s="161" t="s">
        <v>2528</v>
      </c>
      <c r="Z170" s="161"/>
      <c r="AA170" s="161"/>
      <c r="AB170" s="161"/>
      <c r="AC170" s="184" t="s">
        <v>2360</v>
      </c>
      <c r="AD170" s="169"/>
      <c r="AE170" s="181"/>
      <c r="AF170" s="150"/>
      <c r="AG170" s="210"/>
      <c r="AH170" s="150"/>
      <c r="AI170" s="150">
        <v>2</v>
      </c>
      <c r="AJ170" s="182">
        <v>40853</v>
      </c>
      <c r="AK170" s="150"/>
      <c r="AL170" s="150" t="s">
        <v>2580</v>
      </c>
      <c r="AM170" s="150" t="s">
        <v>2581</v>
      </c>
      <c r="AN170" s="150"/>
      <c r="AO170" s="215"/>
      <c r="AP170" s="210" t="s">
        <v>2813</v>
      </c>
    </row>
    <row r="171" spans="1:42" ht="216.75" hidden="1">
      <c r="A171" s="161" t="s">
        <v>879</v>
      </c>
      <c r="B171" s="161" t="s">
        <v>1892</v>
      </c>
      <c r="C171" s="161" t="s">
        <v>175</v>
      </c>
      <c r="D171" s="161" t="s">
        <v>1893</v>
      </c>
      <c r="E171" s="161" t="s">
        <v>41</v>
      </c>
      <c r="F171" s="161" t="s">
        <v>41</v>
      </c>
      <c r="G171" s="161" t="s">
        <v>1894</v>
      </c>
      <c r="H171" s="161" t="s">
        <v>1895</v>
      </c>
      <c r="I171" s="161" t="s">
        <v>240</v>
      </c>
      <c r="J171" s="161" t="s">
        <v>1690</v>
      </c>
      <c r="K171" s="161" t="s">
        <v>1896</v>
      </c>
      <c r="L171" s="161" t="s">
        <v>50</v>
      </c>
      <c r="M171" s="161" t="s">
        <v>32</v>
      </c>
      <c r="N171" s="161">
        <v>2008</v>
      </c>
      <c r="O171" s="161" t="s">
        <v>1897</v>
      </c>
      <c r="P171" s="161" t="s">
        <v>1893</v>
      </c>
      <c r="Q171" s="161">
        <v>3.1239318000000003</v>
      </c>
      <c r="R171" s="161" t="s">
        <v>1667</v>
      </c>
      <c r="S171" s="180" t="s">
        <v>41</v>
      </c>
      <c r="T171" s="161"/>
      <c r="U171" s="161"/>
      <c r="V171" s="161" t="s">
        <v>1809</v>
      </c>
      <c r="W171" s="161" t="s">
        <v>1786</v>
      </c>
      <c r="X171" s="161"/>
      <c r="Y171" s="161" t="s">
        <v>2750</v>
      </c>
      <c r="Z171" s="161"/>
      <c r="AA171" s="161"/>
      <c r="AB171" s="161"/>
      <c r="AC171" s="150" t="s">
        <v>2360</v>
      </c>
      <c r="AD171" s="169"/>
      <c r="AE171" s="181"/>
      <c r="AF171" s="150"/>
      <c r="AG171" s="210"/>
      <c r="AH171" s="150"/>
      <c r="AI171" s="150">
        <v>2</v>
      </c>
      <c r="AJ171" s="182">
        <v>40853</v>
      </c>
      <c r="AK171" s="150"/>
      <c r="AL171" s="150" t="s">
        <v>2580</v>
      </c>
      <c r="AM171" s="150" t="s">
        <v>2581</v>
      </c>
      <c r="AN171" s="150"/>
      <c r="AO171" s="215"/>
      <c r="AP171" s="210" t="s">
        <v>2813</v>
      </c>
    </row>
    <row r="172" spans="1:42" ht="153" hidden="1">
      <c r="A172" s="161" t="s">
        <v>881</v>
      </c>
      <c r="B172" s="161" t="s">
        <v>1898</v>
      </c>
      <c r="C172" s="161" t="s">
        <v>201</v>
      </c>
      <c r="D172" s="161" t="s">
        <v>1101</v>
      </c>
      <c r="E172" s="161" t="s">
        <v>203</v>
      </c>
      <c r="F172" s="161" t="s">
        <v>565</v>
      </c>
      <c r="G172" s="161" t="s">
        <v>1899</v>
      </c>
      <c r="H172" s="161" t="s">
        <v>1900</v>
      </c>
      <c r="I172" s="161" t="s">
        <v>240</v>
      </c>
      <c r="J172" s="161" t="s">
        <v>41</v>
      </c>
      <c r="K172" s="161" t="s">
        <v>1901</v>
      </c>
      <c r="L172" s="161" t="s">
        <v>50</v>
      </c>
      <c r="M172" s="161" t="s">
        <v>32</v>
      </c>
      <c r="N172" s="161">
        <v>2009</v>
      </c>
      <c r="O172" s="161" t="s">
        <v>1902</v>
      </c>
      <c r="P172" s="161" t="s">
        <v>1903</v>
      </c>
      <c r="Q172" s="161">
        <v>22.872855159999997</v>
      </c>
      <c r="R172" s="161" t="s">
        <v>1732</v>
      </c>
      <c r="S172" s="180" t="s">
        <v>41</v>
      </c>
      <c r="T172" s="161"/>
      <c r="U172" s="161"/>
      <c r="V172" s="161" t="s">
        <v>1809</v>
      </c>
      <c r="W172" s="161" t="s">
        <v>1786</v>
      </c>
      <c r="X172" s="161" t="s">
        <v>2285</v>
      </c>
      <c r="Y172" s="161" t="s">
        <v>2420</v>
      </c>
      <c r="Z172" s="161" t="s">
        <v>2785</v>
      </c>
      <c r="AA172" s="161">
        <v>6108113</v>
      </c>
      <c r="AB172" s="161">
        <v>87726014</v>
      </c>
      <c r="AC172" s="150" t="s">
        <v>2297</v>
      </c>
      <c r="AD172" s="169">
        <v>0</v>
      </c>
      <c r="AE172" s="181"/>
      <c r="AF172" s="150"/>
      <c r="AG172" s="210"/>
      <c r="AH172" s="150"/>
      <c r="AI172" s="150">
        <v>9</v>
      </c>
      <c r="AJ172" s="182">
        <v>40853</v>
      </c>
      <c r="AK172" s="150"/>
      <c r="AL172" s="150" t="s">
        <v>2580</v>
      </c>
      <c r="AM172" s="150" t="s">
        <v>2581</v>
      </c>
      <c r="AN172" s="150"/>
      <c r="AO172" s="215"/>
      <c r="AP172" s="210" t="s">
        <v>2813</v>
      </c>
    </row>
    <row r="173" spans="1:42" ht="409.5" hidden="1">
      <c r="A173" s="161" t="s">
        <v>899</v>
      </c>
      <c r="B173" s="161" t="s">
        <v>1904</v>
      </c>
      <c r="C173" s="161" t="s">
        <v>554</v>
      </c>
      <c r="D173" s="161" t="s">
        <v>1120</v>
      </c>
      <c r="E173" s="161" t="s">
        <v>556</v>
      </c>
      <c r="F173" s="161" t="s">
        <v>1905</v>
      </c>
      <c r="G173" s="161" t="s">
        <v>1906</v>
      </c>
      <c r="H173" s="161" t="s">
        <v>1907</v>
      </c>
      <c r="I173" s="161" t="s">
        <v>240</v>
      </c>
      <c r="J173" s="161" t="s">
        <v>41</v>
      </c>
      <c r="K173" s="161" t="s">
        <v>1908</v>
      </c>
      <c r="L173" s="161" t="s">
        <v>1909</v>
      </c>
      <c r="M173" s="161" t="s">
        <v>32</v>
      </c>
      <c r="N173" s="161">
        <v>2008</v>
      </c>
      <c r="O173" s="161" t="s">
        <v>1910</v>
      </c>
      <c r="P173" s="161" t="s">
        <v>1911</v>
      </c>
      <c r="Q173" s="161">
        <v>1.42425</v>
      </c>
      <c r="R173" s="161" t="s">
        <v>1667</v>
      </c>
      <c r="S173" s="180" t="s">
        <v>41</v>
      </c>
      <c r="T173" s="161"/>
      <c r="U173" s="161"/>
      <c r="V173" s="161" t="s">
        <v>1809</v>
      </c>
      <c r="W173" s="161" t="s">
        <v>1786</v>
      </c>
      <c r="X173" s="161" t="s">
        <v>2524</v>
      </c>
      <c r="Y173" s="161" t="s">
        <v>2525</v>
      </c>
      <c r="Z173" s="161"/>
      <c r="AA173" s="161"/>
      <c r="AB173" s="161"/>
      <c r="AC173" s="150" t="s">
        <v>2360</v>
      </c>
      <c r="AD173" s="169"/>
      <c r="AE173" s="181"/>
      <c r="AF173" s="150"/>
      <c r="AG173" s="210"/>
      <c r="AH173" s="150"/>
      <c r="AI173" s="150">
        <v>2</v>
      </c>
      <c r="AJ173" s="182">
        <v>40853</v>
      </c>
      <c r="AK173" s="150"/>
      <c r="AL173" s="150" t="s">
        <v>2743</v>
      </c>
      <c r="AM173" s="150"/>
      <c r="AN173" s="150" t="s">
        <v>2581</v>
      </c>
      <c r="AO173" s="215"/>
      <c r="AP173" s="210" t="s">
        <v>2813</v>
      </c>
    </row>
    <row r="174" spans="1:42" ht="357" hidden="1">
      <c r="A174" s="161" t="s">
        <v>1488</v>
      </c>
      <c r="B174" s="161" t="s">
        <v>1489</v>
      </c>
      <c r="C174" s="161" t="s">
        <v>1490</v>
      </c>
      <c r="D174" s="161" t="s">
        <v>1491</v>
      </c>
      <c r="E174" s="161" t="s">
        <v>1492</v>
      </c>
      <c r="F174" s="161" t="s">
        <v>1912</v>
      </c>
      <c r="G174" s="161" t="s">
        <v>1913</v>
      </c>
      <c r="H174" s="161" t="s">
        <v>41</v>
      </c>
      <c r="I174" s="161" t="s">
        <v>240</v>
      </c>
      <c r="J174" s="161" t="s">
        <v>41</v>
      </c>
      <c r="K174" s="161" t="s">
        <v>1914</v>
      </c>
      <c r="L174" s="161" t="s">
        <v>1915</v>
      </c>
      <c r="M174" s="161" t="s">
        <v>32</v>
      </c>
      <c r="N174" s="161">
        <v>2008</v>
      </c>
      <c r="O174" s="161" t="s">
        <v>1916</v>
      </c>
      <c r="P174" s="161" t="s">
        <v>1917</v>
      </c>
      <c r="Q174" s="161">
        <v>1.7262651999999998</v>
      </c>
      <c r="R174" s="161" t="s">
        <v>1918</v>
      </c>
      <c r="S174" s="180">
        <v>4.5999999999999996</v>
      </c>
      <c r="T174" s="161"/>
      <c r="U174" s="161"/>
      <c r="V174" s="161" t="s">
        <v>1919</v>
      </c>
      <c r="W174" s="161" t="s">
        <v>1786</v>
      </c>
      <c r="X174" s="161"/>
      <c r="Y174" s="161"/>
      <c r="Z174" s="161"/>
      <c r="AA174" s="161"/>
      <c r="AB174" s="161"/>
      <c r="AC174" s="150" t="s">
        <v>2509</v>
      </c>
      <c r="AD174" s="169"/>
      <c r="AE174" s="181"/>
      <c r="AF174" s="150"/>
      <c r="AG174" s="210"/>
      <c r="AH174" s="150" t="s">
        <v>2574</v>
      </c>
      <c r="AI174" s="150">
        <v>2</v>
      </c>
      <c r="AJ174" s="182">
        <v>40854</v>
      </c>
      <c r="AK174" s="150"/>
      <c r="AL174" s="150" t="s">
        <v>2580</v>
      </c>
      <c r="AM174" s="150" t="s">
        <v>2581</v>
      </c>
      <c r="AN174" s="150"/>
      <c r="AO174" s="215"/>
      <c r="AP174" s="210" t="s">
        <v>2813</v>
      </c>
    </row>
    <row r="175" spans="1:42" ht="267.75" hidden="1">
      <c r="A175" s="161" t="s">
        <v>1488</v>
      </c>
      <c r="B175" s="161" t="s">
        <v>1489</v>
      </c>
      <c r="C175" s="161" t="s">
        <v>1490</v>
      </c>
      <c r="D175" s="161" t="s">
        <v>1491</v>
      </c>
      <c r="E175" s="161" t="s">
        <v>1492</v>
      </c>
      <c r="F175" s="161" t="s">
        <v>1920</v>
      </c>
      <c r="G175" s="161" t="s">
        <v>1921</v>
      </c>
      <c r="H175" s="161" t="s">
        <v>1922</v>
      </c>
      <c r="I175" s="161" t="s">
        <v>240</v>
      </c>
      <c r="J175" s="161" t="s">
        <v>41</v>
      </c>
      <c r="K175" s="161" t="s">
        <v>1923</v>
      </c>
      <c r="L175" s="161" t="s">
        <v>1924</v>
      </c>
      <c r="M175" s="161" t="s">
        <v>32</v>
      </c>
      <c r="N175" s="161">
        <v>2008</v>
      </c>
      <c r="O175" s="161" t="s">
        <v>1925</v>
      </c>
      <c r="P175" s="161" t="s">
        <v>1917</v>
      </c>
      <c r="Q175" s="161">
        <v>1.2980194</v>
      </c>
      <c r="R175" s="161" t="s">
        <v>1667</v>
      </c>
      <c r="S175" s="180" t="s">
        <v>41</v>
      </c>
      <c r="T175" s="161">
        <v>2.0472345029999999</v>
      </c>
      <c r="U175" s="161"/>
      <c r="V175" s="161" t="s">
        <v>1926</v>
      </c>
      <c r="W175" s="161" t="s">
        <v>1786</v>
      </c>
      <c r="X175" s="161"/>
      <c r="Y175" s="161"/>
      <c r="Z175" s="161"/>
      <c r="AA175" s="161"/>
      <c r="AB175" s="161"/>
      <c r="AC175" s="150" t="s">
        <v>2509</v>
      </c>
      <c r="AD175" s="169"/>
      <c r="AE175" s="181"/>
      <c r="AF175" s="150"/>
      <c r="AG175" s="210"/>
      <c r="AH175" s="150" t="s">
        <v>2574</v>
      </c>
      <c r="AI175" s="150">
        <v>2</v>
      </c>
      <c r="AJ175" s="182">
        <v>40854</v>
      </c>
      <c r="AK175" s="150"/>
      <c r="AL175" s="150" t="s">
        <v>2580</v>
      </c>
      <c r="AM175" s="150" t="s">
        <v>2581</v>
      </c>
      <c r="AN175" s="150"/>
      <c r="AO175" s="215"/>
      <c r="AP175" s="210" t="s">
        <v>2813</v>
      </c>
    </row>
    <row r="176" spans="1:42" s="187" customFormat="1" ht="153" hidden="1">
      <c r="A176" s="161" t="s">
        <v>896</v>
      </c>
      <c r="B176" s="161" t="s">
        <v>1713</v>
      </c>
      <c r="C176" s="161" t="s">
        <v>483</v>
      </c>
      <c r="D176" s="161" t="s">
        <v>202</v>
      </c>
      <c r="E176" s="161" t="s">
        <v>41</v>
      </c>
      <c r="F176" s="161" t="s">
        <v>41</v>
      </c>
      <c r="G176" s="161" t="s">
        <v>1927</v>
      </c>
      <c r="H176" s="161" t="s">
        <v>1928</v>
      </c>
      <c r="I176" s="161" t="s">
        <v>240</v>
      </c>
      <c r="J176" s="161" t="s">
        <v>41</v>
      </c>
      <c r="K176" s="161" t="s">
        <v>1929</v>
      </c>
      <c r="L176" s="161" t="s">
        <v>41</v>
      </c>
      <c r="M176" s="161" t="s">
        <v>32</v>
      </c>
      <c r="N176" s="161">
        <v>2008</v>
      </c>
      <c r="O176" s="161" t="s">
        <v>1930</v>
      </c>
      <c r="P176" s="161" t="s">
        <v>1931</v>
      </c>
      <c r="Q176" s="161">
        <v>2.233816</v>
      </c>
      <c r="R176" s="161" t="s">
        <v>1667</v>
      </c>
      <c r="S176" s="180" t="s">
        <v>41</v>
      </c>
      <c r="T176" s="161"/>
      <c r="U176" s="161"/>
      <c r="V176" s="161" t="s">
        <v>1809</v>
      </c>
      <c r="W176" s="161" t="s">
        <v>1786</v>
      </c>
      <c r="X176" s="161" t="s">
        <v>2455</v>
      </c>
      <c r="Y176" s="161" t="s">
        <v>2564</v>
      </c>
      <c r="Z176" s="161"/>
      <c r="AA176" s="161"/>
      <c r="AB176" s="161"/>
      <c r="AC176" s="184" t="s">
        <v>2360</v>
      </c>
      <c r="AD176" s="185"/>
      <c r="AE176" s="186"/>
      <c r="AF176" s="184"/>
      <c r="AG176" s="184"/>
      <c r="AH176" s="184"/>
      <c r="AI176" s="184">
        <v>2</v>
      </c>
      <c r="AJ176" s="200">
        <v>40853</v>
      </c>
      <c r="AK176" s="184"/>
      <c r="AL176" s="184" t="s">
        <v>2580</v>
      </c>
      <c r="AM176" s="184" t="s">
        <v>2581</v>
      </c>
      <c r="AN176" s="184"/>
      <c r="AO176" s="216"/>
      <c r="AP176" s="210" t="s">
        <v>2813</v>
      </c>
    </row>
    <row r="177" spans="1:42" s="187" customFormat="1" ht="153" hidden="1">
      <c r="A177" s="161" t="s">
        <v>871</v>
      </c>
      <c r="B177" s="161" t="s">
        <v>824</v>
      </c>
      <c r="C177" s="161" t="s">
        <v>43</v>
      </c>
      <c r="D177" s="161" t="s">
        <v>851</v>
      </c>
      <c r="E177" s="161" t="s">
        <v>41</v>
      </c>
      <c r="F177" s="161" t="s">
        <v>41</v>
      </c>
      <c r="G177" s="161">
        <v>947311</v>
      </c>
      <c r="H177" s="161" t="s">
        <v>1932</v>
      </c>
      <c r="I177" s="161" t="s">
        <v>240</v>
      </c>
      <c r="J177" s="161" t="s">
        <v>41</v>
      </c>
      <c r="K177" s="161" t="s">
        <v>1933</v>
      </c>
      <c r="L177" s="161" t="s">
        <v>50</v>
      </c>
      <c r="M177" s="161" t="s">
        <v>32</v>
      </c>
      <c r="N177" s="161">
        <v>2008</v>
      </c>
      <c r="O177" s="161" t="s">
        <v>1934</v>
      </c>
      <c r="P177" s="161" t="s">
        <v>823</v>
      </c>
      <c r="Q177" s="161">
        <v>1.6925265999999999</v>
      </c>
      <c r="R177" s="161" t="s">
        <v>1667</v>
      </c>
      <c r="S177" s="180" t="s">
        <v>41</v>
      </c>
      <c r="T177" s="161"/>
      <c r="U177" s="161"/>
      <c r="V177" s="161" t="s">
        <v>1809</v>
      </c>
      <c r="W177" s="161" t="s">
        <v>1786</v>
      </c>
      <c r="X177" s="161"/>
      <c r="Y177" s="161"/>
      <c r="Z177" s="161"/>
      <c r="AA177" s="161"/>
      <c r="AB177" s="161"/>
      <c r="AC177" s="161" t="s">
        <v>2345</v>
      </c>
      <c r="AD177" s="185">
        <v>1</v>
      </c>
      <c r="AE177" s="186">
        <v>47212514</v>
      </c>
      <c r="AF177" s="161"/>
      <c r="AG177" s="212"/>
      <c r="AH177" s="184" t="s">
        <v>2681</v>
      </c>
      <c r="AI177" s="184">
        <v>2</v>
      </c>
      <c r="AJ177" s="200">
        <v>40865</v>
      </c>
      <c r="AK177" s="184"/>
      <c r="AL177" s="184" t="s">
        <v>2580</v>
      </c>
      <c r="AM177" s="184"/>
      <c r="AN177" s="184" t="s">
        <v>2581</v>
      </c>
      <c r="AO177" s="215">
        <f t="shared" ref="AO177:AO178" si="13">AD177*Q177</f>
        <v>1.6925265999999999</v>
      </c>
      <c r="AP177" s="210" t="s">
        <v>2813</v>
      </c>
    </row>
    <row r="178" spans="1:42" ht="242.25" hidden="1">
      <c r="A178" s="161" t="s">
        <v>889</v>
      </c>
      <c r="B178" s="161" t="s">
        <v>1935</v>
      </c>
      <c r="C178" s="161" t="s">
        <v>301</v>
      </c>
      <c r="D178" s="161" t="s">
        <v>1936</v>
      </c>
      <c r="E178" s="161" t="s">
        <v>303</v>
      </c>
      <c r="F178" s="161" t="s">
        <v>1937</v>
      </c>
      <c r="G178" s="161">
        <v>13471611</v>
      </c>
      <c r="H178" s="161" t="s">
        <v>1938</v>
      </c>
      <c r="I178" s="161" t="s">
        <v>240</v>
      </c>
      <c r="J178" s="161" t="s">
        <v>41</v>
      </c>
      <c r="K178" s="161" t="s">
        <v>1939</v>
      </c>
      <c r="L178" s="161" t="s">
        <v>41</v>
      </c>
      <c r="M178" s="161" t="s">
        <v>32</v>
      </c>
      <c r="N178" s="161">
        <v>2007</v>
      </c>
      <c r="O178" s="161" t="s">
        <v>1940</v>
      </c>
      <c r="P178" s="161" t="s">
        <v>1941</v>
      </c>
      <c r="Q178" s="161">
        <v>22.344523400000003</v>
      </c>
      <c r="R178" s="161" t="s">
        <v>1667</v>
      </c>
      <c r="S178" s="180" t="s">
        <v>41</v>
      </c>
      <c r="T178" s="161"/>
      <c r="U178" s="161"/>
      <c r="V178" s="161" t="s">
        <v>1809</v>
      </c>
      <c r="W178" s="161" t="s">
        <v>1786</v>
      </c>
      <c r="X178" s="161" t="s">
        <v>2300</v>
      </c>
      <c r="Y178" s="161" t="s">
        <v>2572</v>
      </c>
      <c r="Z178" s="161"/>
      <c r="AA178" s="161"/>
      <c r="AB178" s="161"/>
      <c r="AC178" s="150" t="s">
        <v>2345</v>
      </c>
      <c r="AD178" s="169">
        <v>1</v>
      </c>
      <c r="AE178" s="181">
        <v>100508214</v>
      </c>
      <c r="AF178" s="150"/>
      <c r="AG178" s="150"/>
      <c r="AH178" s="150" t="s">
        <v>2682</v>
      </c>
      <c r="AI178" s="184">
        <v>2</v>
      </c>
      <c r="AJ178" s="200">
        <v>40865</v>
      </c>
      <c r="AK178" s="184"/>
      <c r="AL178" s="184" t="s">
        <v>2580</v>
      </c>
      <c r="AM178" s="184"/>
      <c r="AN178" s="184" t="s">
        <v>2581</v>
      </c>
      <c r="AO178" s="215">
        <f t="shared" si="13"/>
        <v>22.344523400000003</v>
      </c>
      <c r="AP178" s="210" t="s">
        <v>2813</v>
      </c>
    </row>
    <row r="179" spans="1:42" ht="216.75" hidden="1">
      <c r="A179" s="161" t="s">
        <v>896</v>
      </c>
      <c r="B179" s="161" t="s">
        <v>1733</v>
      </c>
      <c r="C179" s="161" t="s">
        <v>483</v>
      </c>
      <c r="D179" s="161" t="s">
        <v>1734</v>
      </c>
      <c r="E179" s="161" t="s">
        <v>485</v>
      </c>
      <c r="F179" s="161" t="s">
        <v>121</v>
      </c>
      <c r="G179" s="161" t="s">
        <v>1942</v>
      </c>
      <c r="H179" s="161" t="s">
        <v>1943</v>
      </c>
      <c r="I179" s="161" t="s">
        <v>240</v>
      </c>
      <c r="J179" s="161" t="s">
        <v>41</v>
      </c>
      <c r="K179" s="161" t="s">
        <v>1944</v>
      </c>
      <c r="L179" s="161" t="s">
        <v>1945</v>
      </c>
      <c r="M179" s="161" t="s">
        <v>32</v>
      </c>
      <c r="N179" s="161">
        <v>1980</v>
      </c>
      <c r="O179" s="161" t="s">
        <v>1946</v>
      </c>
      <c r="P179" s="161" t="s">
        <v>1947</v>
      </c>
      <c r="Q179" s="161">
        <v>17.407652799999997</v>
      </c>
      <c r="R179" s="161" t="s">
        <v>1667</v>
      </c>
      <c r="S179" s="180">
        <v>0.8</v>
      </c>
      <c r="T179" s="161"/>
      <c r="U179" s="161"/>
      <c r="V179" s="161" t="s">
        <v>1948</v>
      </c>
      <c r="W179" s="161" t="s">
        <v>1506</v>
      </c>
      <c r="X179" s="161" t="s">
        <v>1506</v>
      </c>
      <c r="Y179" s="161" t="s">
        <v>2565</v>
      </c>
      <c r="Z179" s="161"/>
      <c r="AA179" s="161"/>
      <c r="AB179" s="161"/>
      <c r="AC179" s="150" t="s">
        <v>2297</v>
      </c>
      <c r="AD179" s="169"/>
      <c r="AE179" s="181"/>
      <c r="AF179" s="150"/>
      <c r="AG179" s="150"/>
      <c r="AH179" s="150"/>
      <c r="AI179" s="150">
        <v>9</v>
      </c>
      <c r="AJ179" s="182">
        <v>40853</v>
      </c>
      <c r="AK179" s="150"/>
      <c r="AL179" s="150" t="s">
        <v>2580</v>
      </c>
      <c r="AM179" s="150" t="s">
        <v>2581</v>
      </c>
      <c r="AN179" s="150"/>
      <c r="AO179" s="215"/>
      <c r="AP179" s="210" t="s">
        <v>2813</v>
      </c>
    </row>
    <row r="180" spans="1:42" ht="178.5" hidden="1">
      <c r="A180" s="161" t="s">
        <v>896</v>
      </c>
      <c r="B180" s="161" t="s">
        <v>1659</v>
      </c>
      <c r="C180" s="161" t="s">
        <v>483</v>
      </c>
      <c r="D180" s="161" t="s">
        <v>1660</v>
      </c>
      <c r="E180" s="161" t="s">
        <v>485</v>
      </c>
      <c r="F180" s="161" t="s">
        <v>1949</v>
      </c>
      <c r="G180" s="161" t="s">
        <v>1950</v>
      </c>
      <c r="H180" s="161" t="s">
        <v>41</v>
      </c>
      <c r="I180" s="161" t="s">
        <v>240</v>
      </c>
      <c r="J180" s="161" t="s">
        <v>41</v>
      </c>
      <c r="K180" s="161" t="s">
        <v>1951</v>
      </c>
      <c r="L180" s="161" t="s">
        <v>1952</v>
      </c>
      <c r="M180" s="161" t="s">
        <v>32</v>
      </c>
      <c r="N180" s="161">
        <v>1979</v>
      </c>
      <c r="O180" s="161" t="s">
        <v>1953</v>
      </c>
      <c r="P180" s="161" t="s">
        <v>1706</v>
      </c>
      <c r="Q180" s="161">
        <v>36.329300919999994</v>
      </c>
      <c r="R180" s="161" t="s">
        <v>1667</v>
      </c>
      <c r="S180" s="180">
        <v>0</v>
      </c>
      <c r="T180" s="161"/>
      <c r="U180" s="161"/>
      <c r="V180" s="161" t="s">
        <v>1954</v>
      </c>
      <c r="W180" s="161" t="s">
        <v>1506</v>
      </c>
      <c r="X180" s="161" t="s">
        <v>1506</v>
      </c>
      <c r="Y180" s="161" t="s">
        <v>2566</v>
      </c>
      <c r="Z180" s="161"/>
      <c r="AA180" s="161"/>
      <c r="AB180" s="161"/>
      <c r="AC180" s="150" t="s">
        <v>2297</v>
      </c>
      <c r="AD180" s="169"/>
      <c r="AE180" s="181"/>
      <c r="AF180" s="150"/>
      <c r="AG180" s="150"/>
      <c r="AH180" s="150"/>
      <c r="AI180" s="150">
        <v>9</v>
      </c>
      <c r="AJ180" s="182">
        <v>40853</v>
      </c>
      <c r="AK180" s="150"/>
      <c r="AL180" s="150" t="s">
        <v>2580</v>
      </c>
      <c r="AM180" s="150" t="s">
        <v>2581</v>
      </c>
      <c r="AN180" s="150"/>
      <c r="AO180" s="215"/>
      <c r="AP180" s="210" t="s">
        <v>2813</v>
      </c>
    </row>
    <row r="181" spans="1:42" ht="242.25" hidden="1">
      <c r="A181" s="161" t="s">
        <v>896</v>
      </c>
      <c r="B181" s="161" t="s">
        <v>1955</v>
      </c>
      <c r="C181" s="161" t="s">
        <v>483</v>
      </c>
      <c r="D181" s="161" t="s">
        <v>1956</v>
      </c>
      <c r="E181" s="161" t="s">
        <v>485</v>
      </c>
      <c r="F181" s="161" t="s">
        <v>1957</v>
      </c>
      <c r="G181" s="161" t="s">
        <v>1958</v>
      </c>
      <c r="H181" s="161" t="s">
        <v>1959</v>
      </c>
      <c r="I181" s="161" t="s">
        <v>240</v>
      </c>
      <c r="J181" s="161" t="s">
        <v>41</v>
      </c>
      <c r="K181" s="161" t="s">
        <v>1960</v>
      </c>
      <c r="L181" s="161" t="s">
        <v>1961</v>
      </c>
      <c r="M181" s="161" t="s">
        <v>32</v>
      </c>
      <c r="N181" s="161">
        <v>1979</v>
      </c>
      <c r="O181" s="161" t="s">
        <v>1962</v>
      </c>
      <c r="P181" s="161" t="s">
        <v>1963</v>
      </c>
      <c r="Q181" s="161">
        <v>32.024151200000006</v>
      </c>
      <c r="R181" s="161" t="s">
        <v>1667</v>
      </c>
      <c r="S181" s="180">
        <v>1.6</v>
      </c>
      <c r="T181" s="161"/>
      <c r="U181" s="161"/>
      <c r="V181" s="161" t="s">
        <v>1964</v>
      </c>
      <c r="W181" s="161" t="s">
        <v>1965</v>
      </c>
      <c r="X181" s="161" t="s">
        <v>2567</v>
      </c>
      <c r="Y181" s="161" t="s">
        <v>2568</v>
      </c>
      <c r="Z181" s="161"/>
      <c r="AA181" s="161"/>
      <c r="AB181" s="161"/>
      <c r="AC181" s="150" t="s">
        <v>2297</v>
      </c>
      <c r="AD181" s="169"/>
      <c r="AE181" s="181"/>
      <c r="AF181" s="150"/>
      <c r="AG181" s="150"/>
      <c r="AH181" s="150"/>
      <c r="AI181" s="150">
        <v>9</v>
      </c>
      <c r="AJ181" s="182">
        <v>40853</v>
      </c>
      <c r="AK181" s="150"/>
      <c r="AL181" s="150" t="s">
        <v>2580</v>
      </c>
      <c r="AM181" s="150" t="s">
        <v>2581</v>
      </c>
      <c r="AN181" s="150"/>
      <c r="AO181" s="215"/>
      <c r="AP181" s="210" t="s">
        <v>2813</v>
      </c>
    </row>
    <row r="182" spans="1:42" ht="114.75" hidden="1">
      <c r="A182" s="161" t="s">
        <v>896</v>
      </c>
      <c r="B182" s="161" t="s">
        <v>1659</v>
      </c>
      <c r="C182" s="161" t="s">
        <v>483</v>
      </c>
      <c r="D182" s="161" t="s">
        <v>1660</v>
      </c>
      <c r="E182" s="161" t="s">
        <v>485</v>
      </c>
      <c r="F182" s="161" t="s">
        <v>1966</v>
      </c>
      <c r="G182" s="161" t="s">
        <v>1967</v>
      </c>
      <c r="H182" s="161" t="s">
        <v>1968</v>
      </c>
      <c r="I182" s="161" t="s">
        <v>240</v>
      </c>
      <c r="J182" s="161" t="s">
        <v>41</v>
      </c>
      <c r="K182" s="161" t="s">
        <v>1969</v>
      </c>
      <c r="L182" s="161" t="s">
        <v>1969</v>
      </c>
      <c r="M182" s="161" t="s">
        <v>32</v>
      </c>
      <c r="N182" s="161">
        <v>1980</v>
      </c>
      <c r="O182" s="161" t="s">
        <v>1970</v>
      </c>
      <c r="P182" s="161" t="s">
        <v>1666</v>
      </c>
      <c r="Q182" s="161">
        <v>69.076760000000007</v>
      </c>
      <c r="R182" s="161" t="s">
        <v>1667</v>
      </c>
      <c r="S182" s="180">
        <v>210.6</v>
      </c>
      <c r="T182" s="161"/>
      <c r="U182" s="161">
        <v>3.7600000000000002</v>
      </c>
      <c r="V182" s="161" t="s">
        <v>1971</v>
      </c>
      <c r="W182" s="161" t="s">
        <v>1506</v>
      </c>
      <c r="X182" s="161" t="s">
        <v>1506</v>
      </c>
      <c r="Y182" s="161" t="s">
        <v>2557</v>
      </c>
      <c r="Z182" s="161"/>
      <c r="AA182" s="161"/>
      <c r="AB182" s="161"/>
      <c r="AC182" s="150" t="s">
        <v>2297</v>
      </c>
      <c r="AD182" s="169"/>
      <c r="AE182" s="181"/>
      <c r="AF182" s="150"/>
      <c r="AG182" s="150"/>
      <c r="AH182" s="150"/>
      <c r="AI182" s="150">
        <v>9</v>
      </c>
      <c r="AJ182" s="182">
        <v>40853</v>
      </c>
      <c r="AK182" s="150"/>
      <c r="AL182" s="150" t="s">
        <v>2580</v>
      </c>
      <c r="AM182" s="150" t="s">
        <v>2581</v>
      </c>
      <c r="AN182" s="150"/>
      <c r="AO182" s="215"/>
      <c r="AP182" s="210" t="s">
        <v>2813</v>
      </c>
    </row>
    <row r="183" spans="1:42" ht="242.25" hidden="1">
      <c r="A183" s="161" t="s">
        <v>882</v>
      </c>
      <c r="B183" s="161" t="s">
        <v>1972</v>
      </c>
      <c r="C183" s="161" t="s">
        <v>212</v>
      </c>
      <c r="D183" s="161" t="s">
        <v>1973</v>
      </c>
      <c r="E183" s="161" t="s">
        <v>214</v>
      </c>
      <c r="F183" s="161" t="s">
        <v>1974</v>
      </c>
      <c r="G183" s="161" t="s">
        <v>1975</v>
      </c>
      <c r="H183" s="161" t="s">
        <v>1976</v>
      </c>
      <c r="I183" s="161" t="s">
        <v>240</v>
      </c>
      <c r="J183" s="161" t="s">
        <v>41</v>
      </c>
      <c r="K183" s="161" t="s">
        <v>1977</v>
      </c>
      <c r="L183" s="161" t="s">
        <v>50</v>
      </c>
      <c r="M183" s="161" t="s">
        <v>32</v>
      </c>
      <c r="N183" s="161">
        <v>2004</v>
      </c>
      <c r="O183" s="161" t="s">
        <v>1978</v>
      </c>
      <c r="P183" s="161" t="s">
        <v>1973</v>
      </c>
      <c r="Q183" s="161">
        <v>11.085502</v>
      </c>
      <c r="R183" s="161" t="s">
        <v>1667</v>
      </c>
      <c r="S183" s="180">
        <v>0</v>
      </c>
      <c r="T183" s="161"/>
      <c r="U183" s="161">
        <v>2</v>
      </c>
      <c r="V183" s="161" t="s">
        <v>1979</v>
      </c>
      <c r="W183" s="161" t="s">
        <v>1965</v>
      </c>
      <c r="X183" s="161" t="s">
        <v>2438</v>
      </c>
      <c r="Y183" s="161" t="s">
        <v>2389</v>
      </c>
      <c r="Z183" s="161"/>
      <c r="AA183" s="161"/>
      <c r="AB183" s="161"/>
      <c r="AC183" s="150" t="s">
        <v>2390</v>
      </c>
      <c r="AD183" s="169">
        <v>1</v>
      </c>
      <c r="AE183" s="167" t="s">
        <v>2354</v>
      </c>
      <c r="AF183" s="162">
        <v>40</v>
      </c>
      <c r="AG183" s="150"/>
      <c r="AH183" s="150" t="s">
        <v>2786</v>
      </c>
      <c r="AI183" s="150">
        <v>2</v>
      </c>
      <c r="AJ183" s="182">
        <v>40853</v>
      </c>
      <c r="AK183" s="150" t="s">
        <v>2353</v>
      </c>
      <c r="AL183" s="150" t="s">
        <v>2580</v>
      </c>
      <c r="AM183" s="150" t="s">
        <v>2520</v>
      </c>
      <c r="AN183" s="150"/>
      <c r="AO183" s="215">
        <f>AF183*AD183</f>
        <v>40</v>
      </c>
      <c r="AP183" s="210" t="s">
        <v>2813</v>
      </c>
    </row>
    <row r="184" spans="1:42" ht="216.75" hidden="1">
      <c r="A184" s="161" t="s">
        <v>1352</v>
      </c>
      <c r="B184" s="161" t="s">
        <v>1980</v>
      </c>
      <c r="C184" s="161" t="s">
        <v>1354</v>
      </c>
      <c r="D184" s="161" t="s">
        <v>90</v>
      </c>
      <c r="E184" s="161" t="s">
        <v>1356</v>
      </c>
      <c r="F184" s="161" t="s">
        <v>1981</v>
      </c>
      <c r="G184" s="161">
        <v>8090911</v>
      </c>
      <c r="H184" s="161" t="s">
        <v>1982</v>
      </c>
      <c r="I184" s="161" t="s">
        <v>240</v>
      </c>
      <c r="J184" s="161" t="s">
        <v>41</v>
      </c>
      <c r="K184" s="161" t="s">
        <v>1983</v>
      </c>
      <c r="L184" s="161" t="s">
        <v>1983</v>
      </c>
      <c r="M184" s="161" t="s">
        <v>32</v>
      </c>
      <c r="N184" s="161">
        <v>2008</v>
      </c>
      <c r="O184" s="161" t="s">
        <v>1984</v>
      </c>
      <c r="P184" s="161" t="s">
        <v>1985</v>
      </c>
      <c r="Q184" s="161">
        <v>49.842544000000004</v>
      </c>
      <c r="R184" s="161" t="s">
        <v>1667</v>
      </c>
      <c r="S184" s="180">
        <v>2.2088000000000001</v>
      </c>
      <c r="T184" s="161"/>
      <c r="U184" s="161"/>
      <c r="V184" s="161" t="s">
        <v>1948</v>
      </c>
      <c r="W184" s="161" t="s">
        <v>1965</v>
      </c>
      <c r="X184" s="150" t="s">
        <v>2309</v>
      </c>
      <c r="Y184" s="150" t="s">
        <v>2310</v>
      </c>
      <c r="Z184" s="150" t="s">
        <v>2311</v>
      </c>
      <c r="AA184" s="161"/>
      <c r="AB184" s="161"/>
      <c r="AC184" s="150" t="s">
        <v>2297</v>
      </c>
      <c r="AD184" s="169">
        <v>0</v>
      </c>
      <c r="AE184" s="181"/>
      <c r="AF184" s="150"/>
      <c r="AG184" s="150"/>
      <c r="AH184" s="150"/>
      <c r="AI184" s="150">
        <v>9</v>
      </c>
      <c r="AJ184" s="182">
        <v>40853</v>
      </c>
      <c r="AK184" s="150" t="s">
        <v>2312</v>
      </c>
      <c r="AL184" s="150" t="s">
        <v>2580</v>
      </c>
      <c r="AM184" s="150" t="s">
        <v>2581</v>
      </c>
      <c r="AN184" s="150"/>
      <c r="AO184" s="215"/>
      <c r="AP184" s="210" t="s">
        <v>2813</v>
      </c>
    </row>
    <row r="185" spans="1:42" ht="102" hidden="1">
      <c r="A185" s="161" t="s">
        <v>881</v>
      </c>
      <c r="B185" s="161" t="s">
        <v>1986</v>
      </c>
      <c r="C185" s="161" t="s">
        <v>201</v>
      </c>
      <c r="D185" s="161" t="s">
        <v>1120</v>
      </c>
      <c r="E185" s="161" t="s">
        <v>203</v>
      </c>
      <c r="F185" s="161" t="s">
        <v>1987</v>
      </c>
      <c r="G185" s="161" t="s">
        <v>1988</v>
      </c>
      <c r="H185" s="161" t="s">
        <v>1989</v>
      </c>
      <c r="I185" s="161" t="s">
        <v>240</v>
      </c>
      <c r="J185" s="161" t="s">
        <v>41</v>
      </c>
      <c r="K185" s="161" t="s">
        <v>1990</v>
      </c>
      <c r="L185" s="161" t="s">
        <v>50</v>
      </c>
      <c r="M185" s="161" t="s">
        <v>32</v>
      </c>
      <c r="N185" s="161">
        <v>2009</v>
      </c>
      <c r="O185" s="161" t="s">
        <v>1991</v>
      </c>
      <c r="P185" s="161" t="s">
        <v>1992</v>
      </c>
      <c r="Q185" s="161">
        <v>2.1437300952</v>
      </c>
      <c r="R185" s="161" t="s">
        <v>1732</v>
      </c>
      <c r="S185" s="180">
        <v>21.67</v>
      </c>
      <c r="T185" s="161"/>
      <c r="U185" s="161"/>
      <c r="V185" s="161" t="s">
        <v>1993</v>
      </c>
      <c r="W185" s="161" t="s">
        <v>1506</v>
      </c>
      <c r="X185" s="161" t="s">
        <v>2421</v>
      </c>
      <c r="Y185" s="190" t="s">
        <v>2422</v>
      </c>
      <c r="Z185" s="161" t="s">
        <v>2302</v>
      </c>
      <c r="AA185" s="161"/>
      <c r="AB185" s="161"/>
      <c r="AC185" s="150" t="s">
        <v>2297</v>
      </c>
      <c r="AD185" s="169">
        <v>0</v>
      </c>
      <c r="AE185" s="181"/>
      <c r="AF185" s="150"/>
      <c r="AG185" s="150"/>
      <c r="AH185" s="150"/>
      <c r="AI185" s="150">
        <v>9</v>
      </c>
      <c r="AJ185" s="182">
        <v>40853</v>
      </c>
      <c r="AK185" s="150"/>
      <c r="AL185" s="150" t="s">
        <v>2580</v>
      </c>
      <c r="AM185" s="150" t="s">
        <v>2581</v>
      </c>
      <c r="AN185" s="150"/>
      <c r="AO185" s="215"/>
      <c r="AP185" s="210" t="s">
        <v>2813</v>
      </c>
    </row>
    <row r="186" spans="1:42" ht="102" hidden="1">
      <c r="A186" s="161" t="s">
        <v>1994</v>
      </c>
      <c r="B186" s="161" t="s">
        <v>1995</v>
      </c>
      <c r="C186" s="161" t="s">
        <v>1996</v>
      </c>
      <c r="D186" s="161" t="s">
        <v>364</v>
      </c>
      <c r="E186" s="161" t="s">
        <v>1997</v>
      </c>
      <c r="F186" s="161" t="s">
        <v>1998</v>
      </c>
      <c r="G186" s="161" t="s">
        <v>1999</v>
      </c>
      <c r="H186" s="161" t="s">
        <v>41</v>
      </c>
      <c r="I186" s="161" t="s">
        <v>240</v>
      </c>
      <c r="J186" s="161" t="s">
        <v>41</v>
      </c>
      <c r="K186" s="161" t="s">
        <v>2000</v>
      </c>
      <c r="L186" s="161" t="s">
        <v>2001</v>
      </c>
      <c r="M186" s="161" t="s">
        <v>32</v>
      </c>
      <c r="N186" s="161">
        <v>2008</v>
      </c>
      <c r="O186" s="161" t="s">
        <v>2002</v>
      </c>
      <c r="P186" s="161" t="s">
        <v>2003</v>
      </c>
      <c r="Q186" s="161">
        <v>12.310598000000001</v>
      </c>
      <c r="R186" s="161" t="s">
        <v>1667</v>
      </c>
      <c r="S186" s="180">
        <v>140</v>
      </c>
      <c r="T186" s="161"/>
      <c r="U186" s="161"/>
      <c r="V186" s="161" t="s">
        <v>1993</v>
      </c>
      <c r="W186" s="161" t="s">
        <v>1506</v>
      </c>
      <c r="X186" s="161" t="s">
        <v>2324</v>
      </c>
      <c r="Y186" s="161" t="s">
        <v>2366</v>
      </c>
      <c r="Z186" s="161" t="s">
        <v>2364</v>
      </c>
      <c r="AA186" s="161"/>
      <c r="AB186" s="161"/>
      <c r="AC186" s="161" t="s">
        <v>2297</v>
      </c>
      <c r="AD186" s="169"/>
      <c r="AE186" s="181"/>
      <c r="AF186" s="150"/>
      <c r="AG186" s="150"/>
      <c r="AH186" s="150"/>
      <c r="AI186" s="150">
        <v>9</v>
      </c>
      <c r="AJ186" s="182">
        <v>40853</v>
      </c>
      <c r="AK186" s="150"/>
      <c r="AL186" s="150" t="s">
        <v>2580</v>
      </c>
      <c r="AM186" s="150" t="s">
        <v>2581</v>
      </c>
      <c r="AN186" s="150"/>
      <c r="AO186" s="215"/>
      <c r="AP186" s="210" t="s">
        <v>2813</v>
      </c>
    </row>
    <row r="187" spans="1:42" ht="178.5" hidden="1">
      <c r="A187" s="161" t="s">
        <v>1994</v>
      </c>
      <c r="B187" s="161" t="s">
        <v>2004</v>
      </c>
      <c r="C187" s="161" t="s">
        <v>1996</v>
      </c>
      <c r="D187" s="161" t="s">
        <v>1346</v>
      </c>
      <c r="E187" s="161" t="s">
        <v>1997</v>
      </c>
      <c r="F187" s="161" t="s">
        <v>2005</v>
      </c>
      <c r="G187" s="161" t="s">
        <v>2006</v>
      </c>
      <c r="H187" s="161" t="s">
        <v>2007</v>
      </c>
      <c r="I187" s="161" t="s">
        <v>240</v>
      </c>
      <c r="J187" s="161" t="s">
        <v>41</v>
      </c>
      <c r="K187" s="161" t="s">
        <v>2008</v>
      </c>
      <c r="L187" s="161" t="s">
        <v>2009</v>
      </c>
      <c r="M187" s="161" t="s">
        <v>32</v>
      </c>
      <c r="N187" s="161">
        <v>2008</v>
      </c>
      <c r="O187" s="161" t="s">
        <v>2010</v>
      </c>
      <c r="P187" s="161" t="s">
        <v>2011</v>
      </c>
      <c r="Q187" s="161">
        <v>68.913411999999994</v>
      </c>
      <c r="R187" s="161" t="s">
        <v>1667</v>
      </c>
      <c r="S187" s="180">
        <v>200</v>
      </c>
      <c r="T187" s="161"/>
      <c r="U187" s="161">
        <v>1093</v>
      </c>
      <c r="V187" s="161" t="s">
        <v>2012</v>
      </c>
      <c r="W187" s="161" t="s">
        <v>1506</v>
      </c>
      <c r="X187" s="161" t="s">
        <v>2324</v>
      </c>
      <c r="Y187" s="161" t="s">
        <v>2367</v>
      </c>
      <c r="Z187" s="161" t="s">
        <v>2364</v>
      </c>
      <c r="AA187" s="161"/>
      <c r="AB187" s="161"/>
      <c r="AC187" s="161" t="s">
        <v>2297</v>
      </c>
      <c r="AD187" s="169"/>
      <c r="AE187" s="181"/>
      <c r="AF187" s="150"/>
      <c r="AG187" s="150"/>
      <c r="AH187" s="150"/>
      <c r="AI187" s="150">
        <v>9</v>
      </c>
      <c r="AJ187" s="182">
        <v>40853</v>
      </c>
      <c r="AK187" s="150"/>
      <c r="AL187" s="150" t="s">
        <v>2580</v>
      </c>
      <c r="AM187" s="150" t="s">
        <v>2581</v>
      </c>
      <c r="AN187" s="150"/>
      <c r="AO187" s="215"/>
      <c r="AP187" s="210" t="s">
        <v>2813</v>
      </c>
    </row>
    <row r="188" spans="1:42" ht="331.5" hidden="1">
      <c r="A188" s="161" t="s">
        <v>896</v>
      </c>
      <c r="B188" s="161" t="s">
        <v>2013</v>
      </c>
      <c r="C188" s="161" t="s">
        <v>483</v>
      </c>
      <c r="D188" s="161" t="s">
        <v>2014</v>
      </c>
      <c r="E188" s="161" t="s">
        <v>485</v>
      </c>
      <c r="F188" s="161" t="s">
        <v>161</v>
      </c>
      <c r="G188" s="161" t="s">
        <v>2015</v>
      </c>
      <c r="H188" s="161" t="s">
        <v>2016</v>
      </c>
      <c r="I188" s="161" t="s">
        <v>240</v>
      </c>
      <c r="J188" s="161" t="s">
        <v>41</v>
      </c>
      <c r="K188" s="161" t="s">
        <v>2017</v>
      </c>
      <c r="L188" s="161" t="s">
        <v>2018</v>
      </c>
      <c r="M188" s="161" t="s">
        <v>32</v>
      </c>
      <c r="N188" s="161">
        <v>1979</v>
      </c>
      <c r="O188" s="161" t="s">
        <v>2019</v>
      </c>
      <c r="P188" s="161" t="s">
        <v>2020</v>
      </c>
      <c r="Q188" s="161">
        <v>6.5081487999999998</v>
      </c>
      <c r="R188" s="161" t="s">
        <v>1667</v>
      </c>
      <c r="S188" s="180">
        <v>18.399999999999999</v>
      </c>
      <c r="T188" s="161"/>
      <c r="U188" s="161">
        <v>18</v>
      </c>
      <c r="V188" s="161" t="s">
        <v>2021</v>
      </c>
      <c r="W188" s="161" t="s">
        <v>1506</v>
      </c>
      <c r="X188" s="161" t="s">
        <v>1506</v>
      </c>
      <c r="Y188" s="161" t="s">
        <v>2569</v>
      </c>
      <c r="Z188" s="161"/>
      <c r="AA188" s="161"/>
      <c r="AB188" s="161"/>
      <c r="AC188" s="184" t="s">
        <v>2297</v>
      </c>
      <c r="AD188" s="169"/>
      <c r="AE188" s="181"/>
      <c r="AF188" s="150"/>
      <c r="AG188" s="150"/>
      <c r="AH188" s="150"/>
      <c r="AI188" s="150">
        <v>9</v>
      </c>
      <c r="AJ188" s="182">
        <v>40853</v>
      </c>
      <c r="AK188" s="150"/>
      <c r="AL188" s="150" t="s">
        <v>2580</v>
      </c>
      <c r="AM188" s="150" t="s">
        <v>2581</v>
      </c>
      <c r="AN188" s="150"/>
      <c r="AO188" s="215"/>
      <c r="AP188" s="210" t="s">
        <v>2813</v>
      </c>
    </row>
    <row r="189" spans="1:42" ht="331.5" hidden="1">
      <c r="A189" s="161" t="s">
        <v>943</v>
      </c>
      <c r="B189" s="161" t="s">
        <v>2022</v>
      </c>
      <c r="C189" s="161" t="s">
        <v>945</v>
      </c>
      <c r="D189" s="161" t="s">
        <v>956</v>
      </c>
      <c r="E189" s="161" t="s">
        <v>947</v>
      </c>
      <c r="F189" s="161" t="s">
        <v>2023</v>
      </c>
      <c r="G189" s="161" t="s">
        <v>2024</v>
      </c>
      <c r="H189" s="161" t="s">
        <v>2025</v>
      </c>
      <c r="I189" s="161" t="s">
        <v>240</v>
      </c>
      <c r="J189" s="161" t="s">
        <v>41</v>
      </c>
      <c r="K189" s="161" t="s">
        <v>2026</v>
      </c>
      <c r="L189" s="161" t="s">
        <v>2027</v>
      </c>
      <c r="M189" s="161" t="s">
        <v>32</v>
      </c>
      <c r="N189" s="161">
        <v>2008</v>
      </c>
      <c r="O189" s="161" t="s">
        <v>2028</v>
      </c>
      <c r="P189" s="161" t="s">
        <v>2029</v>
      </c>
      <c r="Q189" s="161">
        <v>12.567353200000001</v>
      </c>
      <c r="R189" s="161" t="s">
        <v>1732</v>
      </c>
      <c r="S189" s="180">
        <v>9.3960000000000008</v>
      </c>
      <c r="T189" s="161"/>
      <c r="U189" s="161">
        <v>7</v>
      </c>
      <c r="V189" s="161" t="s">
        <v>2030</v>
      </c>
      <c r="W189" s="161" t="s">
        <v>1506</v>
      </c>
      <c r="X189" s="161"/>
      <c r="Y189" s="161" t="s">
        <v>2504</v>
      </c>
      <c r="Z189" s="161"/>
      <c r="AA189" s="161"/>
      <c r="AB189" s="161"/>
      <c r="AC189" s="184" t="s">
        <v>2297</v>
      </c>
      <c r="AD189" s="169"/>
      <c r="AE189" s="181"/>
      <c r="AF189" s="150"/>
      <c r="AG189" s="150"/>
      <c r="AH189" s="150"/>
      <c r="AI189" s="150">
        <v>9</v>
      </c>
      <c r="AJ189" s="182">
        <v>40853</v>
      </c>
      <c r="AK189" s="150"/>
      <c r="AL189" s="150" t="s">
        <v>2580</v>
      </c>
      <c r="AM189" s="150" t="s">
        <v>2581</v>
      </c>
      <c r="AN189" s="150"/>
      <c r="AO189" s="215"/>
      <c r="AP189" s="210" t="s">
        <v>2813</v>
      </c>
    </row>
    <row r="190" spans="1:42" ht="409.5" hidden="1">
      <c r="A190" s="161" t="s">
        <v>897</v>
      </c>
      <c r="B190" s="161" t="s">
        <v>1763</v>
      </c>
      <c r="C190" s="161" t="s">
        <v>504</v>
      </c>
      <c r="D190" s="161" t="s">
        <v>1764</v>
      </c>
      <c r="E190" s="161" t="s">
        <v>506</v>
      </c>
      <c r="F190" s="161" t="s">
        <v>2031</v>
      </c>
      <c r="G190" s="161" t="s">
        <v>2032</v>
      </c>
      <c r="H190" s="161" t="s">
        <v>2033</v>
      </c>
      <c r="I190" s="161" t="s">
        <v>240</v>
      </c>
      <c r="J190" s="161" t="s">
        <v>41</v>
      </c>
      <c r="K190" s="161" t="s">
        <v>2034</v>
      </c>
      <c r="L190" s="161" t="s">
        <v>41</v>
      </c>
      <c r="M190" s="161" t="s">
        <v>32</v>
      </c>
      <c r="N190" s="161">
        <v>2008</v>
      </c>
      <c r="O190" s="161" t="s">
        <v>2035</v>
      </c>
      <c r="P190" s="161" t="s">
        <v>2036</v>
      </c>
      <c r="Q190" s="161">
        <v>73.684140200000002</v>
      </c>
      <c r="R190" s="161" t="s">
        <v>1732</v>
      </c>
      <c r="S190" s="180">
        <v>27.62</v>
      </c>
      <c r="T190" s="161"/>
      <c r="U190" s="161">
        <v>28</v>
      </c>
      <c r="V190" s="161" t="s">
        <v>2037</v>
      </c>
      <c r="W190" s="161" t="s">
        <v>1506</v>
      </c>
      <c r="X190" s="161" t="s">
        <v>2510</v>
      </c>
      <c r="Y190" s="161" t="s">
        <v>2787</v>
      </c>
      <c r="Z190" s="161"/>
      <c r="AA190" s="161"/>
      <c r="AB190" s="161"/>
      <c r="AC190" s="150" t="s">
        <v>2345</v>
      </c>
      <c r="AD190" s="169">
        <v>0.44441792754522458</v>
      </c>
      <c r="AE190" s="181">
        <v>99263214</v>
      </c>
      <c r="AF190" s="150">
        <v>35.3743648831718</v>
      </c>
      <c r="AG190" s="150"/>
      <c r="AH190" s="150" t="s">
        <v>2788</v>
      </c>
      <c r="AI190" s="150">
        <v>2</v>
      </c>
      <c r="AJ190" s="182">
        <v>40870</v>
      </c>
      <c r="AK190" s="150"/>
      <c r="AL190" s="150" t="s">
        <v>2580</v>
      </c>
      <c r="AM190" s="150" t="s">
        <v>2581</v>
      </c>
      <c r="AN190" s="150"/>
      <c r="AO190" s="215">
        <f>AD190*AF190</f>
        <v>15.721001929607782</v>
      </c>
      <c r="AP190" s="210" t="s">
        <v>2813</v>
      </c>
    </row>
    <row r="191" spans="1:42" ht="409.5" hidden="1">
      <c r="A191" s="161" t="s">
        <v>897</v>
      </c>
      <c r="B191" s="161" t="s">
        <v>1763</v>
      </c>
      <c r="C191" s="161" t="s">
        <v>504</v>
      </c>
      <c r="D191" s="161" t="s">
        <v>1764</v>
      </c>
      <c r="E191" s="161" t="s">
        <v>506</v>
      </c>
      <c r="F191" s="161" t="s">
        <v>2031</v>
      </c>
      <c r="G191" s="161" t="s">
        <v>2032</v>
      </c>
      <c r="H191" s="161" t="s">
        <v>2033</v>
      </c>
      <c r="I191" s="161" t="s">
        <v>240</v>
      </c>
      <c r="J191" s="161" t="s">
        <v>41</v>
      </c>
      <c r="K191" s="161" t="s">
        <v>2034</v>
      </c>
      <c r="L191" s="161" t="s">
        <v>41</v>
      </c>
      <c r="M191" s="161" t="s">
        <v>32</v>
      </c>
      <c r="N191" s="161">
        <v>2008</v>
      </c>
      <c r="O191" s="161" t="s">
        <v>2035</v>
      </c>
      <c r="P191" s="161" t="s">
        <v>2036</v>
      </c>
      <c r="Q191" s="161">
        <v>73.684140200000002</v>
      </c>
      <c r="R191" s="161" t="s">
        <v>1732</v>
      </c>
      <c r="S191" s="180">
        <v>27.62</v>
      </c>
      <c r="T191" s="161"/>
      <c r="U191" s="161">
        <v>28</v>
      </c>
      <c r="V191" s="161" t="s">
        <v>2037</v>
      </c>
      <c r="W191" s="161" t="s">
        <v>1506</v>
      </c>
      <c r="X191" s="161" t="s">
        <v>2510</v>
      </c>
      <c r="Y191" s="161" t="s">
        <v>2787</v>
      </c>
      <c r="Z191" s="161"/>
      <c r="AA191" s="161"/>
      <c r="AB191" s="161"/>
      <c r="AC191" s="150" t="s">
        <v>2345</v>
      </c>
      <c r="AD191" s="169">
        <v>0.55558207245477542</v>
      </c>
      <c r="AE191" s="181">
        <v>99263414</v>
      </c>
      <c r="AF191" s="150">
        <v>35.3743648831718</v>
      </c>
      <c r="AG191" s="150"/>
      <c r="AH191" s="150" t="s">
        <v>2788</v>
      </c>
      <c r="AI191" s="150">
        <v>2</v>
      </c>
      <c r="AJ191" s="182">
        <v>40870</v>
      </c>
      <c r="AK191" s="150"/>
      <c r="AL191" s="150" t="s">
        <v>2580</v>
      </c>
      <c r="AM191" s="150" t="s">
        <v>2581</v>
      </c>
      <c r="AN191" s="150"/>
      <c r="AO191" s="215">
        <f>AD191*AF191</f>
        <v>19.65336295356402</v>
      </c>
      <c r="AP191" s="210" t="s">
        <v>2813</v>
      </c>
    </row>
    <row r="192" spans="1:42" ht="318.75" hidden="1">
      <c r="A192" s="161" t="s">
        <v>1352</v>
      </c>
      <c r="B192" s="161" t="s">
        <v>2038</v>
      </c>
      <c r="C192" s="161" t="s">
        <v>1354</v>
      </c>
      <c r="D192" s="161" t="s">
        <v>2039</v>
      </c>
      <c r="E192" s="161" t="s">
        <v>1356</v>
      </c>
      <c r="F192" s="161" t="s">
        <v>2040</v>
      </c>
      <c r="G192" s="161">
        <v>8123911</v>
      </c>
      <c r="H192" s="161" t="s">
        <v>2041</v>
      </c>
      <c r="I192" s="161" t="s">
        <v>240</v>
      </c>
      <c r="J192" s="161" t="s">
        <v>41</v>
      </c>
      <c r="K192" s="161" t="s">
        <v>2042</v>
      </c>
      <c r="L192" s="161" t="s">
        <v>2043</v>
      </c>
      <c r="M192" s="161" t="s">
        <v>32</v>
      </c>
      <c r="N192" s="161">
        <v>2008</v>
      </c>
      <c r="O192" s="161" t="s">
        <v>2044</v>
      </c>
      <c r="P192" s="161" t="s">
        <v>2045</v>
      </c>
      <c r="Q192" s="161">
        <v>4.7075680000000002</v>
      </c>
      <c r="R192" s="161" t="s">
        <v>1667</v>
      </c>
      <c r="S192" s="180">
        <v>0.66371476399999996</v>
      </c>
      <c r="T192" s="161"/>
      <c r="U192" s="161">
        <v>0.95</v>
      </c>
      <c r="V192" s="161" t="s">
        <v>2046</v>
      </c>
      <c r="W192" s="161" t="s">
        <v>1506</v>
      </c>
      <c r="X192" s="150" t="s">
        <v>2282</v>
      </c>
      <c r="Y192" s="150" t="s">
        <v>2314</v>
      </c>
      <c r="Z192" s="150" t="s">
        <v>2315</v>
      </c>
      <c r="AA192" s="161"/>
      <c r="AB192" s="161"/>
      <c r="AC192" s="150" t="s">
        <v>2297</v>
      </c>
      <c r="AD192" s="169">
        <v>0</v>
      </c>
      <c r="AE192" s="181"/>
      <c r="AF192" s="150"/>
      <c r="AG192" s="150"/>
      <c r="AH192" s="150"/>
      <c r="AI192" s="150">
        <v>9</v>
      </c>
      <c r="AJ192" s="182">
        <v>40853</v>
      </c>
      <c r="AK192" s="150" t="s">
        <v>2313</v>
      </c>
      <c r="AL192" s="150" t="s">
        <v>2580</v>
      </c>
      <c r="AM192" s="150" t="s">
        <v>2581</v>
      </c>
      <c r="AN192" s="150"/>
      <c r="AO192" s="215"/>
      <c r="AP192" s="210" t="s">
        <v>2813</v>
      </c>
    </row>
    <row r="193" spans="1:42" ht="114.75" hidden="1">
      <c r="A193" s="161" t="s">
        <v>1994</v>
      </c>
      <c r="B193" s="161" t="s">
        <v>2047</v>
      </c>
      <c r="C193" s="161" t="s">
        <v>1996</v>
      </c>
      <c r="D193" s="161" t="s">
        <v>1992</v>
      </c>
      <c r="E193" s="161" t="s">
        <v>1997</v>
      </c>
      <c r="F193" s="161" t="s">
        <v>2048</v>
      </c>
      <c r="G193" s="161">
        <v>1082811</v>
      </c>
      <c r="H193" s="161" t="s">
        <v>2049</v>
      </c>
      <c r="I193" s="161" t="s">
        <v>240</v>
      </c>
      <c r="J193" s="161" t="s">
        <v>41</v>
      </c>
      <c r="K193" s="161" t="s">
        <v>2050</v>
      </c>
      <c r="L193" s="161" t="s">
        <v>2051</v>
      </c>
      <c r="M193" s="161" t="s">
        <v>32</v>
      </c>
      <c r="N193" s="161">
        <v>2009</v>
      </c>
      <c r="O193" s="161" t="s">
        <v>2052</v>
      </c>
      <c r="P193" s="161" t="s">
        <v>2053</v>
      </c>
      <c r="Q193" s="161">
        <v>7.5546926000000001</v>
      </c>
      <c r="R193" s="161" t="s">
        <v>1732</v>
      </c>
      <c r="S193" s="180" t="s">
        <v>41</v>
      </c>
      <c r="T193" s="161"/>
      <c r="U193" s="161">
        <v>16</v>
      </c>
      <c r="V193" s="161" t="s">
        <v>35</v>
      </c>
      <c r="W193" s="161" t="s">
        <v>36</v>
      </c>
      <c r="X193" s="161" t="s">
        <v>2324</v>
      </c>
      <c r="Y193" s="161" t="s">
        <v>2368</v>
      </c>
      <c r="Z193" s="161" t="s">
        <v>2364</v>
      </c>
      <c r="AA193" s="162">
        <v>1</v>
      </c>
      <c r="AB193" s="161">
        <v>4</v>
      </c>
      <c r="AC193" s="161" t="s">
        <v>2304</v>
      </c>
      <c r="AD193" s="169">
        <v>1</v>
      </c>
      <c r="AE193" s="181">
        <v>87133214</v>
      </c>
      <c r="AF193" s="150"/>
      <c r="AG193" s="150"/>
      <c r="AH193" s="150" t="s">
        <v>2683</v>
      </c>
      <c r="AI193" s="184">
        <v>2</v>
      </c>
      <c r="AJ193" s="200">
        <v>40865</v>
      </c>
      <c r="AK193" s="184"/>
      <c r="AL193" s="184" t="s">
        <v>2580</v>
      </c>
      <c r="AM193" s="184"/>
      <c r="AN193" s="184" t="s">
        <v>2581</v>
      </c>
      <c r="AO193" s="215">
        <f>AD193*U193</f>
        <v>16</v>
      </c>
      <c r="AP193" s="210" t="s">
        <v>2813</v>
      </c>
    </row>
    <row r="194" spans="1:42" ht="204" hidden="1">
      <c r="A194" s="161" t="s">
        <v>896</v>
      </c>
      <c r="B194" s="161" t="s">
        <v>1713</v>
      </c>
      <c r="C194" s="161" t="s">
        <v>483</v>
      </c>
      <c r="D194" s="161" t="s">
        <v>202</v>
      </c>
      <c r="E194" s="161" t="s">
        <v>41</v>
      </c>
      <c r="F194" s="161" t="s">
        <v>41</v>
      </c>
      <c r="G194" s="161" t="s">
        <v>2054</v>
      </c>
      <c r="H194" s="161" t="s">
        <v>2055</v>
      </c>
      <c r="I194" s="161" t="s">
        <v>240</v>
      </c>
      <c r="J194" s="161" t="s">
        <v>41</v>
      </c>
      <c r="K194" s="161" t="s">
        <v>2056</v>
      </c>
      <c r="L194" s="161" t="s">
        <v>50</v>
      </c>
      <c r="M194" s="161" t="s">
        <v>32</v>
      </c>
      <c r="N194" s="161">
        <v>2008</v>
      </c>
      <c r="O194" s="161" t="s">
        <v>2057</v>
      </c>
      <c r="P194" s="161" t="s">
        <v>2058</v>
      </c>
      <c r="Q194" s="161">
        <v>37.518968000000001</v>
      </c>
      <c r="R194" s="161" t="s">
        <v>1667</v>
      </c>
      <c r="S194" s="180" t="s">
        <v>41</v>
      </c>
      <c r="T194" s="161"/>
      <c r="U194" s="161">
        <v>32.700000000000003</v>
      </c>
      <c r="V194" s="161" t="s">
        <v>35</v>
      </c>
      <c r="W194" s="161" t="s">
        <v>36</v>
      </c>
      <c r="X194" s="161" t="s">
        <v>2455</v>
      </c>
      <c r="Y194" s="161" t="s">
        <v>2789</v>
      </c>
      <c r="Z194" s="161"/>
      <c r="AA194" s="161"/>
      <c r="AB194" s="161"/>
      <c r="AC194" s="184" t="s">
        <v>2360</v>
      </c>
      <c r="AD194" s="169"/>
      <c r="AE194" s="181"/>
      <c r="AF194" s="150"/>
      <c r="AG194" s="150"/>
      <c r="AH194" s="150" t="s">
        <v>2790</v>
      </c>
      <c r="AI194" s="150">
        <v>2</v>
      </c>
      <c r="AJ194" s="182">
        <v>40853</v>
      </c>
      <c r="AK194" s="150"/>
      <c r="AL194" s="150" t="s">
        <v>2580</v>
      </c>
      <c r="AM194" s="150" t="s">
        <v>2581</v>
      </c>
      <c r="AN194" s="150"/>
      <c r="AO194" s="215"/>
      <c r="AP194" s="210" t="s">
        <v>2813</v>
      </c>
    </row>
    <row r="195" spans="1:42" ht="191.25" hidden="1">
      <c r="A195" s="161" t="s">
        <v>943</v>
      </c>
      <c r="B195" s="161" t="s">
        <v>2059</v>
      </c>
      <c r="C195" s="161" t="s">
        <v>945</v>
      </c>
      <c r="D195" s="161" t="s">
        <v>2060</v>
      </c>
      <c r="E195" s="161" t="s">
        <v>947</v>
      </c>
      <c r="F195" s="161" t="s">
        <v>2061</v>
      </c>
      <c r="G195" s="161">
        <v>4034911</v>
      </c>
      <c r="H195" s="161" t="s">
        <v>2062</v>
      </c>
      <c r="I195" s="161" t="s">
        <v>240</v>
      </c>
      <c r="J195" s="161" t="s">
        <v>41</v>
      </c>
      <c r="K195" s="161" t="s">
        <v>2063</v>
      </c>
      <c r="L195" s="161" t="s">
        <v>2064</v>
      </c>
      <c r="M195" s="161" t="s">
        <v>32</v>
      </c>
      <c r="N195" s="161">
        <v>2008</v>
      </c>
      <c r="O195" s="161" t="s">
        <v>2065</v>
      </c>
      <c r="P195" s="161" t="s">
        <v>2066</v>
      </c>
      <c r="Q195" s="161">
        <v>30.308056000000001</v>
      </c>
      <c r="R195" s="161" t="s">
        <v>1667</v>
      </c>
      <c r="S195" s="180" t="s">
        <v>41</v>
      </c>
      <c r="T195" s="161"/>
      <c r="U195" s="161">
        <v>12.9</v>
      </c>
      <c r="V195" s="161" t="s">
        <v>35</v>
      </c>
      <c r="W195" s="161" t="s">
        <v>36</v>
      </c>
      <c r="X195" s="161"/>
      <c r="Y195" s="161" t="s">
        <v>2505</v>
      </c>
      <c r="Z195" s="161"/>
      <c r="AA195" s="161"/>
      <c r="AB195" s="161"/>
      <c r="AC195" s="184" t="s">
        <v>2304</v>
      </c>
      <c r="AD195" s="169">
        <v>0.34024536987440207</v>
      </c>
      <c r="AE195" s="181" t="s">
        <v>2684</v>
      </c>
      <c r="AF195" s="150"/>
      <c r="AG195" s="150"/>
      <c r="AH195" s="150" t="s">
        <v>2791</v>
      </c>
      <c r="AI195" s="184">
        <v>2</v>
      </c>
      <c r="AJ195" s="200">
        <v>40865</v>
      </c>
      <c r="AK195" s="184"/>
      <c r="AL195" s="150" t="s">
        <v>2580</v>
      </c>
      <c r="AM195" s="184"/>
      <c r="AN195" s="184" t="s">
        <v>2581</v>
      </c>
      <c r="AO195" s="215">
        <f t="shared" ref="AO195:AO233" si="14">AD195*U195</f>
        <v>4.3891652713797864</v>
      </c>
      <c r="AP195" s="210" t="s">
        <v>2813</v>
      </c>
    </row>
    <row r="196" spans="1:42" ht="191.25" hidden="1">
      <c r="A196" s="161" t="s">
        <v>943</v>
      </c>
      <c r="B196" s="161" t="s">
        <v>2059</v>
      </c>
      <c r="C196" s="161" t="s">
        <v>945</v>
      </c>
      <c r="D196" s="161" t="s">
        <v>2060</v>
      </c>
      <c r="E196" s="161" t="s">
        <v>947</v>
      </c>
      <c r="F196" s="161" t="s">
        <v>2061</v>
      </c>
      <c r="G196" s="161">
        <v>4034911</v>
      </c>
      <c r="H196" s="161" t="s">
        <v>2062</v>
      </c>
      <c r="I196" s="161" t="s">
        <v>240</v>
      </c>
      <c r="J196" s="161" t="s">
        <v>41</v>
      </c>
      <c r="K196" s="161" t="s">
        <v>2063</v>
      </c>
      <c r="L196" s="161" t="s">
        <v>2064</v>
      </c>
      <c r="M196" s="161" t="s">
        <v>32</v>
      </c>
      <c r="N196" s="161">
        <v>2008</v>
      </c>
      <c r="O196" s="161" t="s">
        <v>2065</v>
      </c>
      <c r="P196" s="161" t="s">
        <v>2066</v>
      </c>
      <c r="Q196" s="161">
        <v>30.308056000000001</v>
      </c>
      <c r="R196" s="161" t="s">
        <v>1667</v>
      </c>
      <c r="S196" s="180" t="s">
        <v>41</v>
      </c>
      <c r="T196" s="161"/>
      <c r="U196" s="161">
        <v>12.9</v>
      </c>
      <c r="V196" s="161" t="s">
        <v>35</v>
      </c>
      <c r="W196" s="161" t="s">
        <v>36</v>
      </c>
      <c r="X196" s="161"/>
      <c r="Y196" s="161" t="s">
        <v>2505</v>
      </c>
      <c r="Z196" s="161"/>
      <c r="AA196" s="161"/>
      <c r="AB196" s="161"/>
      <c r="AC196" s="184" t="s">
        <v>2304</v>
      </c>
      <c r="AD196" s="169">
        <v>0.38337789022994245</v>
      </c>
      <c r="AE196" s="181" t="s">
        <v>2685</v>
      </c>
      <c r="AF196" s="150"/>
      <c r="AG196" s="150"/>
      <c r="AH196" s="150" t="s">
        <v>2791</v>
      </c>
      <c r="AI196" s="184">
        <v>2</v>
      </c>
      <c r="AJ196" s="200">
        <v>40865</v>
      </c>
      <c r="AK196" s="184"/>
      <c r="AL196" s="150" t="s">
        <v>2580</v>
      </c>
      <c r="AM196" s="184"/>
      <c r="AN196" s="184" t="s">
        <v>2581</v>
      </c>
      <c r="AO196" s="215">
        <f t="shared" si="14"/>
        <v>4.9455747839662578</v>
      </c>
      <c r="AP196" s="210" t="s">
        <v>2813</v>
      </c>
    </row>
    <row r="197" spans="1:42" ht="191.25" hidden="1">
      <c r="A197" s="161" t="s">
        <v>943</v>
      </c>
      <c r="B197" s="161" t="s">
        <v>2059</v>
      </c>
      <c r="C197" s="161" t="s">
        <v>945</v>
      </c>
      <c r="D197" s="161" t="s">
        <v>2060</v>
      </c>
      <c r="E197" s="161" t="s">
        <v>947</v>
      </c>
      <c r="F197" s="161" t="s">
        <v>2061</v>
      </c>
      <c r="G197" s="161">
        <v>4034911</v>
      </c>
      <c r="H197" s="161" t="s">
        <v>2062</v>
      </c>
      <c r="I197" s="161" t="s">
        <v>240</v>
      </c>
      <c r="J197" s="161" t="s">
        <v>41</v>
      </c>
      <c r="K197" s="161" t="s">
        <v>2063</v>
      </c>
      <c r="L197" s="161" t="s">
        <v>2064</v>
      </c>
      <c r="M197" s="161" t="s">
        <v>32</v>
      </c>
      <c r="N197" s="161">
        <v>2008</v>
      </c>
      <c r="O197" s="161" t="s">
        <v>2065</v>
      </c>
      <c r="P197" s="161" t="s">
        <v>2066</v>
      </c>
      <c r="Q197" s="161">
        <v>30.308056000000001</v>
      </c>
      <c r="R197" s="161" t="s">
        <v>1667</v>
      </c>
      <c r="S197" s="180" t="s">
        <v>41</v>
      </c>
      <c r="T197" s="161"/>
      <c r="U197" s="161">
        <v>12.9</v>
      </c>
      <c r="V197" s="161" t="s">
        <v>35</v>
      </c>
      <c r="W197" s="161" t="s">
        <v>36</v>
      </c>
      <c r="X197" s="161"/>
      <c r="Y197" s="161" t="s">
        <v>2505</v>
      </c>
      <c r="Z197" s="161"/>
      <c r="AA197" s="161"/>
      <c r="AB197" s="161"/>
      <c r="AC197" s="184" t="s">
        <v>2304</v>
      </c>
      <c r="AD197" s="169">
        <v>0.19003225510057098</v>
      </c>
      <c r="AE197" s="181" t="s">
        <v>2686</v>
      </c>
      <c r="AF197" s="150"/>
      <c r="AG197" s="150"/>
      <c r="AH197" s="150" t="s">
        <v>2791</v>
      </c>
      <c r="AI197" s="184">
        <v>2</v>
      </c>
      <c r="AJ197" s="200">
        <v>40865</v>
      </c>
      <c r="AK197" s="184"/>
      <c r="AL197" s="150" t="s">
        <v>2580</v>
      </c>
      <c r="AM197" s="184"/>
      <c r="AN197" s="184" t="s">
        <v>2581</v>
      </c>
      <c r="AO197" s="215">
        <f t="shared" si="14"/>
        <v>2.4514160907973657</v>
      </c>
      <c r="AP197" s="210" t="s">
        <v>2813</v>
      </c>
    </row>
    <row r="198" spans="1:42" ht="191.25" hidden="1">
      <c r="A198" s="161" t="s">
        <v>943</v>
      </c>
      <c r="B198" s="161" t="s">
        <v>2059</v>
      </c>
      <c r="C198" s="161" t="s">
        <v>945</v>
      </c>
      <c r="D198" s="161" t="s">
        <v>2060</v>
      </c>
      <c r="E198" s="161" t="s">
        <v>947</v>
      </c>
      <c r="F198" s="161" t="s">
        <v>2061</v>
      </c>
      <c r="G198" s="161">
        <v>4034911</v>
      </c>
      <c r="H198" s="161" t="s">
        <v>2062</v>
      </c>
      <c r="I198" s="161" t="s">
        <v>240</v>
      </c>
      <c r="J198" s="161" t="s">
        <v>41</v>
      </c>
      <c r="K198" s="161" t="s">
        <v>2063</v>
      </c>
      <c r="L198" s="161" t="s">
        <v>2064</v>
      </c>
      <c r="M198" s="161" t="s">
        <v>32</v>
      </c>
      <c r="N198" s="161">
        <v>2008</v>
      </c>
      <c r="O198" s="161" t="s">
        <v>2065</v>
      </c>
      <c r="P198" s="161" t="s">
        <v>2066</v>
      </c>
      <c r="Q198" s="161">
        <v>30.308056000000001</v>
      </c>
      <c r="R198" s="161" t="s">
        <v>1667</v>
      </c>
      <c r="S198" s="180" t="s">
        <v>41</v>
      </c>
      <c r="T198" s="161"/>
      <c r="U198" s="161">
        <v>12.9</v>
      </c>
      <c r="V198" s="161" t="s">
        <v>35</v>
      </c>
      <c r="W198" s="161" t="s">
        <v>36</v>
      </c>
      <c r="X198" s="161"/>
      <c r="Y198" s="161" t="s">
        <v>2505</v>
      </c>
      <c r="Z198" s="161"/>
      <c r="AA198" s="161"/>
      <c r="AB198" s="161"/>
      <c r="AC198" s="184" t="s">
        <v>2304</v>
      </c>
      <c r="AD198" s="169">
        <v>7.301051751401004E-2</v>
      </c>
      <c r="AE198" s="181" t="s">
        <v>2687</v>
      </c>
      <c r="AF198" s="150"/>
      <c r="AG198" s="150"/>
      <c r="AH198" s="150" t="s">
        <v>2791</v>
      </c>
      <c r="AI198" s="184">
        <v>2</v>
      </c>
      <c r="AJ198" s="200">
        <v>40865</v>
      </c>
      <c r="AK198" s="184"/>
      <c r="AL198" s="150" t="s">
        <v>2580</v>
      </c>
      <c r="AM198" s="184"/>
      <c r="AN198" s="184" t="s">
        <v>2581</v>
      </c>
      <c r="AO198" s="215">
        <f t="shared" si="14"/>
        <v>0.94183567593072959</v>
      </c>
      <c r="AP198" s="210" t="s">
        <v>2813</v>
      </c>
    </row>
    <row r="199" spans="1:42" ht="191.25" hidden="1">
      <c r="A199" s="161" t="s">
        <v>943</v>
      </c>
      <c r="B199" s="161" t="s">
        <v>2059</v>
      </c>
      <c r="C199" s="161" t="s">
        <v>945</v>
      </c>
      <c r="D199" s="161" t="s">
        <v>2060</v>
      </c>
      <c r="E199" s="161" t="s">
        <v>947</v>
      </c>
      <c r="F199" s="161" t="s">
        <v>2061</v>
      </c>
      <c r="G199" s="161">
        <v>4034911</v>
      </c>
      <c r="H199" s="161" t="s">
        <v>2062</v>
      </c>
      <c r="I199" s="161" t="s">
        <v>240</v>
      </c>
      <c r="J199" s="161" t="s">
        <v>41</v>
      </c>
      <c r="K199" s="161" t="s">
        <v>2063</v>
      </c>
      <c r="L199" s="161" t="s">
        <v>2064</v>
      </c>
      <c r="M199" s="161" t="s">
        <v>32</v>
      </c>
      <c r="N199" s="161">
        <v>2008</v>
      </c>
      <c r="O199" s="161" t="s">
        <v>2065</v>
      </c>
      <c r="P199" s="161" t="s">
        <v>2066</v>
      </c>
      <c r="Q199" s="161">
        <v>30.308056000000001</v>
      </c>
      <c r="R199" s="161" t="s">
        <v>1667</v>
      </c>
      <c r="S199" s="180" t="s">
        <v>41</v>
      </c>
      <c r="T199" s="161"/>
      <c r="U199" s="161">
        <v>12.9</v>
      </c>
      <c r="V199" s="161" t="s">
        <v>35</v>
      </c>
      <c r="W199" s="161" t="s">
        <v>36</v>
      </c>
      <c r="X199" s="161"/>
      <c r="Y199" s="161" t="s">
        <v>2505</v>
      </c>
      <c r="Z199" s="161"/>
      <c r="AA199" s="161"/>
      <c r="AB199" s="161"/>
      <c r="AC199" s="184" t="s">
        <v>2304</v>
      </c>
      <c r="AD199" s="169">
        <v>1.3333967281074371E-2</v>
      </c>
      <c r="AE199" s="181" t="s">
        <v>2688</v>
      </c>
      <c r="AF199" s="150"/>
      <c r="AG199" s="150"/>
      <c r="AH199" s="150" t="s">
        <v>2791</v>
      </c>
      <c r="AI199" s="184">
        <v>2</v>
      </c>
      <c r="AJ199" s="200">
        <v>40865</v>
      </c>
      <c r="AK199" s="184"/>
      <c r="AL199" s="150" t="s">
        <v>2580</v>
      </c>
      <c r="AM199" s="184"/>
      <c r="AN199" s="184" t="s">
        <v>2581</v>
      </c>
      <c r="AO199" s="215">
        <f t="shared" si="14"/>
        <v>0.1720081779258594</v>
      </c>
      <c r="AP199" s="210" t="s">
        <v>2813</v>
      </c>
    </row>
    <row r="200" spans="1:42" ht="216.75" hidden="1">
      <c r="A200" s="161" t="s">
        <v>896</v>
      </c>
      <c r="B200" s="161" t="s">
        <v>2067</v>
      </c>
      <c r="C200" s="161" t="s">
        <v>483</v>
      </c>
      <c r="D200" s="161" t="s">
        <v>2068</v>
      </c>
      <c r="E200" s="161" t="s">
        <v>485</v>
      </c>
      <c r="F200" s="161" t="s">
        <v>72</v>
      </c>
      <c r="G200" s="161">
        <v>6671211</v>
      </c>
      <c r="H200" s="161" t="s">
        <v>2069</v>
      </c>
      <c r="I200" s="161" t="s">
        <v>240</v>
      </c>
      <c r="J200" s="161" t="s">
        <v>41</v>
      </c>
      <c r="K200" s="161" t="s">
        <v>2070</v>
      </c>
      <c r="L200" s="161" t="s">
        <v>2071</v>
      </c>
      <c r="M200" s="161" t="s">
        <v>32</v>
      </c>
      <c r="N200" s="161">
        <v>1980</v>
      </c>
      <c r="O200" s="161" t="s">
        <v>2072</v>
      </c>
      <c r="P200" s="161" t="s">
        <v>2073</v>
      </c>
      <c r="Q200" s="161">
        <v>39.948340000000002</v>
      </c>
      <c r="R200" s="161" t="s">
        <v>1667</v>
      </c>
      <c r="S200" s="180" t="s">
        <v>41</v>
      </c>
      <c r="T200" s="161"/>
      <c r="U200" s="161">
        <v>7.5049999999999999</v>
      </c>
      <c r="V200" s="161" t="s">
        <v>35</v>
      </c>
      <c r="W200" s="161" t="s">
        <v>36</v>
      </c>
      <c r="X200" s="161" t="s">
        <v>36</v>
      </c>
      <c r="Y200" s="161"/>
      <c r="Z200" s="161"/>
      <c r="AA200" s="161"/>
      <c r="AB200" s="161"/>
      <c r="AC200" s="184" t="s">
        <v>2304</v>
      </c>
      <c r="AD200" s="169">
        <v>0.25412788746669956</v>
      </c>
      <c r="AE200" s="181" t="s">
        <v>2689</v>
      </c>
      <c r="AF200" s="150"/>
      <c r="AG200" s="150"/>
      <c r="AH200" s="150" t="s">
        <v>2792</v>
      </c>
      <c r="AI200" s="184">
        <v>2</v>
      </c>
      <c r="AJ200" s="200">
        <v>40865</v>
      </c>
      <c r="AK200" s="184"/>
      <c r="AL200" s="150" t="s">
        <v>2580</v>
      </c>
      <c r="AM200" s="184"/>
      <c r="AN200" s="184" t="s">
        <v>2581</v>
      </c>
      <c r="AO200" s="215">
        <f t="shared" si="14"/>
        <v>1.9072297954375803</v>
      </c>
      <c r="AP200" s="210" t="s">
        <v>2813</v>
      </c>
    </row>
    <row r="201" spans="1:42" ht="216.75" hidden="1">
      <c r="A201" s="161" t="s">
        <v>896</v>
      </c>
      <c r="B201" s="161" t="s">
        <v>2067</v>
      </c>
      <c r="C201" s="161" t="s">
        <v>483</v>
      </c>
      <c r="D201" s="161" t="s">
        <v>2068</v>
      </c>
      <c r="E201" s="161" t="s">
        <v>485</v>
      </c>
      <c r="F201" s="161" t="s">
        <v>72</v>
      </c>
      <c r="G201" s="161">
        <v>6671211</v>
      </c>
      <c r="H201" s="161" t="s">
        <v>2069</v>
      </c>
      <c r="I201" s="161" t="s">
        <v>240</v>
      </c>
      <c r="J201" s="161" t="s">
        <v>41</v>
      </c>
      <c r="K201" s="161" t="s">
        <v>2070</v>
      </c>
      <c r="L201" s="161" t="s">
        <v>2071</v>
      </c>
      <c r="M201" s="161" t="s">
        <v>32</v>
      </c>
      <c r="N201" s="161">
        <v>1980</v>
      </c>
      <c r="O201" s="161" t="s">
        <v>2072</v>
      </c>
      <c r="P201" s="161" t="s">
        <v>2073</v>
      </c>
      <c r="Q201" s="161">
        <v>39.948340000000002</v>
      </c>
      <c r="R201" s="161" t="s">
        <v>1667</v>
      </c>
      <c r="S201" s="180" t="s">
        <v>41</v>
      </c>
      <c r="T201" s="161"/>
      <c r="U201" s="161">
        <v>7.5049999999999999</v>
      </c>
      <c r="V201" s="161" t="s">
        <v>35</v>
      </c>
      <c r="W201" s="161" t="s">
        <v>36</v>
      </c>
      <c r="X201" s="161" t="s">
        <v>36</v>
      </c>
      <c r="Y201" s="161"/>
      <c r="Z201" s="161"/>
      <c r="AA201" s="161"/>
      <c r="AB201" s="161"/>
      <c r="AC201" s="184" t="s">
        <v>2304</v>
      </c>
      <c r="AD201" s="169">
        <v>0.21796478540463915</v>
      </c>
      <c r="AE201" s="181" t="s">
        <v>2690</v>
      </c>
      <c r="AF201" s="150"/>
      <c r="AG201" s="150"/>
      <c r="AH201" s="150" t="s">
        <v>2792</v>
      </c>
      <c r="AI201" s="184">
        <v>2</v>
      </c>
      <c r="AJ201" s="200">
        <v>40865</v>
      </c>
      <c r="AK201" s="184"/>
      <c r="AL201" s="150" t="s">
        <v>2580</v>
      </c>
      <c r="AM201" s="184"/>
      <c r="AN201" s="184" t="s">
        <v>2581</v>
      </c>
      <c r="AO201" s="215">
        <f t="shared" si="14"/>
        <v>1.6358257144618169</v>
      </c>
      <c r="AP201" s="210" t="s">
        <v>2813</v>
      </c>
    </row>
    <row r="202" spans="1:42" ht="216.75" hidden="1">
      <c r="A202" s="161" t="s">
        <v>896</v>
      </c>
      <c r="B202" s="161" t="s">
        <v>2067</v>
      </c>
      <c r="C202" s="161" t="s">
        <v>483</v>
      </c>
      <c r="D202" s="161" t="s">
        <v>2068</v>
      </c>
      <c r="E202" s="161" t="s">
        <v>485</v>
      </c>
      <c r="F202" s="161" t="s">
        <v>72</v>
      </c>
      <c r="G202" s="161">
        <v>6671211</v>
      </c>
      <c r="H202" s="161" t="s">
        <v>2069</v>
      </c>
      <c r="I202" s="161" t="s">
        <v>240</v>
      </c>
      <c r="J202" s="161" t="s">
        <v>41</v>
      </c>
      <c r="K202" s="161" t="s">
        <v>2070</v>
      </c>
      <c r="L202" s="161" t="s">
        <v>2071</v>
      </c>
      <c r="M202" s="161" t="s">
        <v>32</v>
      </c>
      <c r="N202" s="161">
        <v>1980</v>
      </c>
      <c r="O202" s="161" t="s">
        <v>2072</v>
      </c>
      <c r="P202" s="161" t="s">
        <v>2073</v>
      </c>
      <c r="Q202" s="161">
        <v>39.948340000000002</v>
      </c>
      <c r="R202" s="161" t="s">
        <v>1667</v>
      </c>
      <c r="S202" s="180" t="s">
        <v>41</v>
      </c>
      <c r="T202" s="161"/>
      <c r="U202" s="161">
        <v>7.5049999999999999</v>
      </c>
      <c r="V202" s="161" t="s">
        <v>35</v>
      </c>
      <c r="W202" s="161" t="s">
        <v>36</v>
      </c>
      <c r="X202" s="161" t="s">
        <v>36</v>
      </c>
      <c r="Y202" s="161"/>
      <c r="Z202" s="161"/>
      <c r="AA202" s="161"/>
      <c r="AB202" s="161"/>
      <c r="AC202" s="184" t="s">
        <v>2304</v>
      </c>
      <c r="AD202" s="169">
        <v>0.50249967469986789</v>
      </c>
      <c r="AE202" s="181" t="s">
        <v>2691</v>
      </c>
      <c r="AF202" s="150"/>
      <c r="AG202" s="150"/>
      <c r="AH202" s="150" t="s">
        <v>2792</v>
      </c>
      <c r="AI202" s="184">
        <v>2</v>
      </c>
      <c r="AJ202" s="200">
        <v>40865</v>
      </c>
      <c r="AK202" s="184"/>
      <c r="AL202" s="150" t="s">
        <v>2580</v>
      </c>
      <c r="AM202" s="184"/>
      <c r="AN202" s="184" t="s">
        <v>2581</v>
      </c>
      <c r="AO202" s="215">
        <f t="shared" si="14"/>
        <v>3.7712600586225085</v>
      </c>
      <c r="AP202" s="210" t="s">
        <v>2813</v>
      </c>
    </row>
    <row r="203" spans="1:42" ht="216.75" hidden="1">
      <c r="A203" s="161" t="s">
        <v>896</v>
      </c>
      <c r="B203" s="161" t="s">
        <v>2067</v>
      </c>
      <c r="C203" s="161" t="s">
        <v>483</v>
      </c>
      <c r="D203" s="161" t="s">
        <v>2068</v>
      </c>
      <c r="E203" s="161" t="s">
        <v>485</v>
      </c>
      <c r="F203" s="161" t="s">
        <v>72</v>
      </c>
      <c r="G203" s="161">
        <v>6671211</v>
      </c>
      <c r="H203" s="161" t="s">
        <v>2069</v>
      </c>
      <c r="I203" s="161" t="s">
        <v>240</v>
      </c>
      <c r="J203" s="161" t="s">
        <v>41</v>
      </c>
      <c r="K203" s="161" t="s">
        <v>2070</v>
      </c>
      <c r="L203" s="161" t="s">
        <v>2071</v>
      </c>
      <c r="M203" s="161" t="s">
        <v>32</v>
      </c>
      <c r="N203" s="161">
        <v>1980</v>
      </c>
      <c r="O203" s="161" t="s">
        <v>2072</v>
      </c>
      <c r="P203" s="161" t="s">
        <v>2073</v>
      </c>
      <c r="Q203" s="161">
        <v>39.948340000000002</v>
      </c>
      <c r="R203" s="161" t="s">
        <v>1667</v>
      </c>
      <c r="S203" s="180" t="s">
        <v>41</v>
      </c>
      <c r="T203" s="161"/>
      <c r="U203" s="161">
        <v>7.5049999999999999</v>
      </c>
      <c r="V203" s="161" t="s">
        <v>35</v>
      </c>
      <c r="W203" s="161" t="s">
        <v>36</v>
      </c>
      <c r="X203" s="161" t="s">
        <v>36</v>
      </c>
      <c r="Y203" s="161"/>
      <c r="Z203" s="161"/>
      <c r="AA203" s="161"/>
      <c r="AB203" s="161"/>
      <c r="AC203" s="184" t="s">
        <v>2304</v>
      </c>
      <c r="AD203" s="169">
        <v>2.5407652428793514E-2</v>
      </c>
      <c r="AE203" s="181" t="s">
        <v>2692</v>
      </c>
      <c r="AF203" s="150"/>
      <c r="AG203" s="150"/>
      <c r="AH203" s="150" t="s">
        <v>2792</v>
      </c>
      <c r="AI203" s="184">
        <v>2</v>
      </c>
      <c r="AJ203" s="200">
        <v>40865</v>
      </c>
      <c r="AK203" s="184"/>
      <c r="AL203" s="150" t="s">
        <v>2580</v>
      </c>
      <c r="AM203" s="184"/>
      <c r="AN203" s="184" t="s">
        <v>2581</v>
      </c>
      <c r="AO203" s="215">
        <f t="shared" si="14"/>
        <v>0.19068443147809533</v>
      </c>
      <c r="AP203" s="210" t="s">
        <v>2813</v>
      </c>
    </row>
    <row r="204" spans="1:42" ht="255" hidden="1">
      <c r="A204" s="161" t="s">
        <v>1488</v>
      </c>
      <c r="B204" s="161" t="s">
        <v>1573</v>
      </c>
      <c r="C204" s="161" t="s">
        <v>1490</v>
      </c>
      <c r="D204" s="161" t="s">
        <v>1574</v>
      </c>
      <c r="E204" s="161" t="s">
        <v>1492</v>
      </c>
      <c r="F204" s="161" t="s">
        <v>2074</v>
      </c>
      <c r="G204" s="161">
        <v>7226611</v>
      </c>
      <c r="H204" s="161" t="s">
        <v>2075</v>
      </c>
      <c r="I204" s="161" t="s">
        <v>240</v>
      </c>
      <c r="J204" s="161" t="s">
        <v>41</v>
      </c>
      <c r="K204" s="161" t="s">
        <v>2076</v>
      </c>
      <c r="L204" s="161" t="s">
        <v>2077</v>
      </c>
      <c r="M204" s="161" t="s">
        <v>32</v>
      </c>
      <c r="N204" s="161">
        <v>2008</v>
      </c>
      <c r="O204" s="161" t="s">
        <v>2078</v>
      </c>
      <c r="P204" s="161" t="s">
        <v>1580</v>
      </c>
      <c r="Q204" s="161">
        <v>0.29670679999999999</v>
      </c>
      <c r="R204" s="161" t="s">
        <v>1667</v>
      </c>
      <c r="S204" s="180" t="s">
        <v>41</v>
      </c>
      <c r="T204" s="161"/>
      <c r="U204" s="161">
        <v>113</v>
      </c>
      <c r="V204" s="161" t="s">
        <v>2079</v>
      </c>
      <c r="W204" s="161" t="s">
        <v>36</v>
      </c>
      <c r="X204" s="161"/>
      <c r="Y204" s="161"/>
      <c r="Z204" s="161"/>
      <c r="AA204" s="161"/>
      <c r="AB204" s="161"/>
      <c r="AC204" s="150" t="s">
        <v>2304</v>
      </c>
      <c r="AD204" s="169">
        <v>3.9199710302371897E-2</v>
      </c>
      <c r="AE204" s="181" t="s">
        <v>2693</v>
      </c>
      <c r="AF204" s="150"/>
      <c r="AG204" s="150"/>
      <c r="AH204" s="150" t="s">
        <v>2793</v>
      </c>
      <c r="AI204" s="150">
        <v>2</v>
      </c>
      <c r="AJ204" s="182">
        <v>40865</v>
      </c>
      <c r="AK204" s="150"/>
      <c r="AL204" s="150" t="s">
        <v>2580</v>
      </c>
      <c r="AM204" s="150"/>
      <c r="AN204" s="150" t="s">
        <v>2581</v>
      </c>
      <c r="AO204" s="215">
        <f t="shared" si="14"/>
        <v>4.4295672641680239</v>
      </c>
      <c r="AP204" s="210" t="s">
        <v>2813</v>
      </c>
    </row>
    <row r="205" spans="1:42" ht="255" hidden="1">
      <c r="A205" s="161" t="s">
        <v>1488</v>
      </c>
      <c r="B205" s="161" t="s">
        <v>1573</v>
      </c>
      <c r="C205" s="161" t="s">
        <v>1490</v>
      </c>
      <c r="D205" s="161" t="s">
        <v>1574</v>
      </c>
      <c r="E205" s="161" t="s">
        <v>1492</v>
      </c>
      <c r="F205" s="161" t="s">
        <v>2074</v>
      </c>
      <c r="G205" s="161">
        <v>7226611</v>
      </c>
      <c r="H205" s="161" t="s">
        <v>2075</v>
      </c>
      <c r="I205" s="161" t="s">
        <v>240</v>
      </c>
      <c r="J205" s="161" t="s">
        <v>41</v>
      </c>
      <c r="K205" s="161" t="s">
        <v>2076</v>
      </c>
      <c r="L205" s="161" t="s">
        <v>2077</v>
      </c>
      <c r="M205" s="161" t="s">
        <v>32</v>
      </c>
      <c r="N205" s="161">
        <v>2008</v>
      </c>
      <c r="O205" s="161" t="s">
        <v>2078</v>
      </c>
      <c r="P205" s="161" t="s">
        <v>1580</v>
      </c>
      <c r="Q205" s="161">
        <v>0.29670679999999999</v>
      </c>
      <c r="R205" s="161" t="s">
        <v>1667</v>
      </c>
      <c r="S205" s="180" t="s">
        <v>41</v>
      </c>
      <c r="T205" s="161"/>
      <c r="U205" s="161">
        <v>113</v>
      </c>
      <c r="V205" s="161" t="s">
        <v>2079</v>
      </c>
      <c r="W205" s="161" t="s">
        <v>36</v>
      </c>
      <c r="X205" s="161"/>
      <c r="Y205" s="161"/>
      <c r="Z205" s="161"/>
      <c r="AA205" s="161"/>
      <c r="AB205" s="161"/>
      <c r="AC205" s="150" t="s">
        <v>2304</v>
      </c>
      <c r="AD205" s="169">
        <v>2.6978091616874884E-2</v>
      </c>
      <c r="AE205" s="181" t="s">
        <v>2694</v>
      </c>
      <c r="AF205" s="150"/>
      <c r="AG205" s="150"/>
      <c r="AH205" s="150" t="s">
        <v>2793</v>
      </c>
      <c r="AI205" s="150">
        <v>2</v>
      </c>
      <c r="AJ205" s="182">
        <v>40865</v>
      </c>
      <c r="AK205" s="150"/>
      <c r="AL205" s="150" t="s">
        <v>2580</v>
      </c>
      <c r="AM205" s="150"/>
      <c r="AN205" s="150" t="s">
        <v>2581</v>
      </c>
      <c r="AO205" s="215">
        <f t="shared" si="14"/>
        <v>3.048524352706862</v>
      </c>
      <c r="AP205" s="210" t="s">
        <v>2813</v>
      </c>
    </row>
    <row r="206" spans="1:42" ht="255" hidden="1">
      <c r="A206" s="161" t="s">
        <v>1488</v>
      </c>
      <c r="B206" s="161" t="s">
        <v>1573</v>
      </c>
      <c r="C206" s="161" t="s">
        <v>1490</v>
      </c>
      <c r="D206" s="161" t="s">
        <v>1574</v>
      </c>
      <c r="E206" s="161" t="s">
        <v>1492</v>
      </c>
      <c r="F206" s="161" t="s">
        <v>2074</v>
      </c>
      <c r="G206" s="161">
        <v>7226611</v>
      </c>
      <c r="H206" s="161" t="s">
        <v>2075</v>
      </c>
      <c r="I206" s="161" t="s">
        <v>240</v>
      </c>
      <c r="J206" s="161" t="s">
        <v>41</v>
      </c>
      <c r="K206" s="161" t="s">
        <v>2076</v>
      </c>
      <c r="L206" s="161" t="s">
        <v>2077</v>
      </c>
      <c r="M206" s="161" t="s">
        <v>32</v>
      </c>
      <c r="N206" s="161">
        <v>2008</v>
      </c>
      <c r="O206" s="161" t="s">
        <v>2078</v>
      </c>
      <c r="P206" s="161" t="s">
        <v>1580</v>
      </c>
      <c r="Q206" s="161">
        <v>0.29670679999999999</v>
      </c>
      <c r="R206" s="161" t="s">
        <v>1667</v>
      </c>
      <c r="S206" s="180" t="s">
        <v>41</v>
      </c>
      <c r="T206" s="161"/>
      <c r="U206" s="161">
        <v>113</v>
      </c>
      <c r="V206" s="161" t="s">
        <v>2079</v>
      </c>
      <c r="W206" s="161" t="s">
        <v>36</v>
      </c>
      <c r="X206" s="161"/>
      <c r="Y206" s="161"/>
      <c r="Z206" s="161"/>
      <c r="AA206" s="161"/>
      <c r="AB206" s="161"/>
      <c r="AC206" s="150" t="s">
        <v>2304</v>
      </c>
      <c r="AD206" s="169">
        <v>3.8701792504073872E-2</v>
      </c>
      <c r="AE206" s="181" t="s">
        <v>2695</v>
      </c>
      <c r="AF206" s="150"/>
      <c r="AG206" s="150"/>
      <c r="AH206" s="150" t="s">
        <v>2793</v>
      </c>
      <c r="AI206" s="150">
        <v>2</v>
      </c>
      <c r="AJ206" s="182">
        <v>40865</v>
      </c>
      <c r="AK206" s="150"/>
      <c r="AL206" s="150" t="s">
        <v>2580</v>
      </c>
      <c r="AM206" s="150"/>
      <c r="AN206" s="150" t="s">
        <v>2581</v>
      </c>
      <c r="AO206" s="215">
        <f t="shared" si="14"/>
        <v>4.3733025529603475</v>
      </c>
      <c r="AP206" s="210" t="s">
        <v>2813</v>
      </c>
    </row>
    <row r="207" spans="1:42" ht="255" hidden="1">
      <c r="A207" s="161" t="s">
        <v>1488</v>
      </c>
      <c r="B207" s="161" t="s">
        <v>1573</v>
      </c>
      <c r="C207" s="161" t="s">
        <v>1490</v>
      </c>
      <c r="D207" s="161" t="s">
        <v>1574</v>
      </c>
      <c r="E207" s="161" t="s">
        <v>1492</v>
      </c>
      <c r="F207" s="161" t="s">
        <v>2074</v>
      </c>
      <c r="G207" s="161">
        <v>7226611</v>
      </c>
      <c r="H207" s="161" t="s">
        <v>2075</v>
      </c>
      <c r="I207" s="161" t="s">
        <v>240</v>
      </c>
      <c r="J207" s="161" t="s">
        <v>41</v>
      </c>
      <c r="K207" s="161" t="s">
        <v>2076</v>
      </c>
      <c r="L207" s="161" t="s">
        <v>2077</v>
      </c>
      <c r="M207" s="161" t="s">
        <v>32</v>
      </c>
      <c r="N207" s="161">
        <v>2008</v>
      </c>
      <c r="O207" s="161" t="s">
        <v>2078</v>
      </c>
      <c r="P207" s="161" t="s">
        <v>1580</v>
      </c>
      <c r="Q207" s="161">
        <v>0.29670679999999999</v>
      </c>
      <c r="R207" s="161" t="s">
        <v>1667</v>
      </c>
      <c r="S207" s="180" t="s">
        <v>41</v>
      </c>
      <c r="T207" s="161"/>
      <c r="U207" s="161">
        <v>113</v>
      </c>
      <c r="V207" s="161" t="s">
        <v>2079</v>
      </c>
      <c r="W207" s="161" t="s">
        <v>36</v>
      </c>
      <c r="X207" s="161"/>
      <c r="Y207" s="161"/>
      <c r="Z207" s="161"/>
      <c r="AA207" s="161"/>
      <c r="AB207" s="161"/>
      <c r="AC207" s="150" t="s">
        <v>2304</v>
      </c>
      <c r="AD207" s="169">
        <v>1.9328263624841569E-2</v>
      </c>
      <c r="AE207" s="181" t="s">
        <v>2696</v>
      </c>
      <c r="AF207" s="150"/>
      <c r="AG207" s="150"/>
      <c r="AH207" s="150" t="s">
        <v>2793</v>
      </c>
      <c r="AI207" s="150">
        <v>2</v>
      </c>
      <c r="AJ207" s="182">
        <v>40865</v>
      </c>
      <c r="AK207" s="150"/>
      <c r="AL207" s="150" t="s">
        <v>2580</v>
      </c>
      <c r="AM207" s="150"/>
      <c r="AN207" s="150" t="s">
        <v>2581</v>
      </c>
      <c r="AO207" s="215">
        <f t="shared" si="14"/>
        <v>2.1840937896070973</v>
      </c>
      <c r="AP207" s="210" t="s">
        <v>2813</v>
      </c>
    </row>
    <row r="208" spans="1:42" ht="255" hidden="1">
      <c r="A208" s="161" t="s">
        <v>1488</v>
      </c>
      <c r="B208" s="161" t="s">
        <v>1573</v>
      </c>
      <c r="C208" s="161" t="s">
        <v>1490</v>
      </c>
      <c r="D208" s="161" t="s">
        <v>1574</v>
      </c>
      <c r="E208" s="161" t="s">
        <v>1492</v>
      </c>
      <c r="F208" s="161" t="s">
        <v>2074</v>
      </c>
      <c r="G208" s="161">
        <v>7226611</v>
      </c>
      <c r="H208" s="161" t="s">
        <v>2075</v>
      </c>
      <c r="I208" s="161" t="s">
        <v>240</v>
      </c>
      <c r="J208" s="161" t="s">
        <v>41</v>
      </c>
      <c r="K208" s="161" t="s">
        <v>2076</v>
      </c>
      <c r="L208" s="161" t="s">
        <v>2077</v>
      </c>
      <c r="M208" s="161" t="s">
        <v>32</v>
      </c>
      <c r="N208" s="161">
        <v>2008</v>
      </c>
      <c r="O208" s="161" t="s">
        <v>2078</v>
      </c>
      <c r="P208" s="161" t="s">
        <v>1580</v>
      </c>
      <c r="Q208" s="161">
        <v>0.29670679999999999</v>
      </c>
      <c r="R208" s="161" t="s">
        <v>1667</v>
      </c>
      <c r="S208" s="180" t="s">
        <v>41</v>
      </c>
      <c r="T208" s="161"/>
      <c r="U208" s="161">
        <v>113</v>
      </c>
      <c r="V208" s="161" t="s">
        <v>2079</v>
      </c>
      <c r="W208" s="161" t="s">
        <v>36</v>
      </c>
      <c r="X208" s="161"/>
      <c r="Y208" s="161"/>
      <c r="Z208" s="161"/>
      <c r="AA208" s="161"/>
      <c r="AB208" s="161"/>
      <c r="AC208" s="150" t="s">
        <v>2304</v>
      </c>
      <c r="AD208" s="169">
        <v>2.0007242440702514E-2</v>
      </c>
      <c r="AE208" s="181" t="s">
        <v>2697</v>
      </c>
      <c r="AF208" s="150"/>
      <c r="AG208" s="150"/>
      <c r="AH208" s="150" t="s">
        <v>2793</v>
      </c>
      <c r="AI208" s="150">
        <v>2</v>
      </c>
      <c r="AJ208" s="182">
        <v>40865</v>
      </c>
      <c r="AK208" s="150"/>
      <c r="AL208" s="150" t="s">
        <v>2580</v>
      </c>
      <c r="AM208" s="150"/>
      <c r="AN208" s="150" t="s">
        <v>2581</v>
      </c>
      <c r="AO208" s="215">
        <f t="shared" si="14"/>
        <v>2.2608183957993839</v>
      </c>
      <c r="AP208" s="210" t="s">
        <v>2813</v>
      </c>
    </row>
    <row r="209" spans="1:42" ht="255" hidden="1">
      <c r="A209" s="161" t="s">
        <v>1488</v>
      </c>
      <c r="B209" s="161" t="s">
        <v>1573</v>
      </c>
      <c r="C209" s="161" t="s">
        <v>1490</v>
      </c>
      <c r="D209" s="161" t="s">
        <v>1574</v>
      </c>
      <c r="E209" s="161" t="s">
        <v>1492</v>
      </c>
      <c r="F209" s="161" t="s">
        <v>2074</v>
      </c>
      <c r="G209" s="161">
        <v>7226611</v>
      </c>
      <c r="H209" s="161" t="s">
        <v>2075</v>
      </c>
      <c r="I209" s="161" t="s">
        <v>240</v>
      </c>
      <c r="J209" s="161" t="s">
        <v>41</v>
      </c>
      <c r="K209" s="161" t="s">
        <v>2076</v>
      </c>
      <c r="L209" s="161" t="s">
        <v>2077</v>
      </c>
      <c r="M209" s="161" t="s">
        <v>32</v>
      </c>
      <c r="N209" s="161">
        <v>2008</v>
      </c>
      <c r="O209" s="161" t="s">
        <v>2078</v>
      </c>
      <c r="P209" s="161" t="s">
        <v>1580</v>
      </c>
      <c r="Q209" s="161">
        <v>0.29670679999999999</v>
      </c>
      <c r="R209" s="161" t="s">
        <v>1667</v>
      </c>
      <c r="S209" s="180" t="s">
        <v>41</v>
      </c>
      <c r="T209" s="161"/>
      <c r="U209" s="161">
        <v>113</v>
      </c>
      <c r="V209" s="161" t="s">
        <v>2079</v>
      </c>
      <c r="W209" s="161" t="s">
        <v>36</v>
      </c>
      <c r="X209" s="161"/>
      <c r="Y209" s="161"/>
      <c r="Z209" s="161"/>
      <c r="AA209" s="161"/>
      <c r="AB209" s="161"/>
      <c r="AC209" s="150" t="s">
        <v>2304</v>
      </c>
      <c r="AD209" s="169">
        <v>7.7629911280101382E-2</v>
      </c>
      <c r="AE209" s="181" t="s">
        <v>2698</v>
      </c>
      <c r="AF209" s="150"/>
      <c r="AG209" s="150"/>
      <c r="AH209" s="150" t="s">
        <v>2793</v>
      </c>
      <c r="AI209" s="150">
        <v>2</v>
      </c>
      <c r="AJ209" s="182">
        <v>40865</v>
      </c>
      <c r="AK209" s="150"/>
      <c r="AL209" s="150" t="s">
        <v>2580</v>
      </c>
      <c r="AM209" s="150"/>
      <c r="AN209" s="150" t="s">
        <v>2581</v>
      </c>
      <c r="AO209" s="215">
        <f t="shared" si="14"/>
        <v>8.7721799746514559</v>
      </c>
      <c r="AP209" s="210" t="s">
        <v>2813</v>
      </c>
    </row>
    <row r="210" spans="1:42" ht="255" hidden="1">
      <c r="A210" s="161" t="s">
        <v>1488</v>
      </c>
      <c r="B210" s="161" t="s">
        <v>1573</v>
      </c>
      <c r="C210" s="161" t="s">
        <v>1490</v>
      </c>
      <c r="D210" s="161" t="s">
        <v>1574</v>
      </c>
      <c r="E210" s="161" t="s">
        <v>1492</v>
      </c>
      <c r="F210" s="161" t="s">
        <v>2074</v>
      </c>
      <c r="G210" s="161">
        <v>7226611</v>
      </c>
      <c r="H210" s="161" t="s">
        <v>2075</v>
      </c>
      <c r="I210" s="161" t="s">
        <v>240</v>
      </c>
      <c r="J210" s="161" t="s">
        <v>41</v>
      </c>
      <c r="K210" s="161" t="s">
        <v>2076</v>
      </c>
      <c r="L210" s="161" t="s">
        <v>2077</v>
      </c>
      <c r="M210" s="161" t="s">
        <v>32</v>
      </c>
      <c r="N210" s="161">
        <v>2008</v>
      </c>
      <c r="O210" s="161" t="s">
        <v>2078</v>
      </c>
      <c r="P210" s="161" t="s">
        <v>1580</v>
      </c>
      <c r="Q210" s="161">
        <v>0.29670679999999999</v>
      </c>
      <c r="R210" s="161" t="s">
        <v>1667</v>
      </c>
      <c r="S210" s="180" t="s">
        <v>41</v>
      </c>
      <c r="T210" s="161"/>
      <c r="U210" s="161">
        <v>113</v>
      </c>
      <c r="V210" s="161" t="s">
        <v>2079</v>
      </c>
      <c r="W210" s="161" t="s">
        <v>36</v>
      </c>
      <c r="X210" s="161"/>
      <c r="Y210" s="161"/>
      <c r="Z210" s="161"/>
      <c r="AA210" s="161"/>
      <c r="AB210" s="161"/>
      <c r="AC210" s="150" t="s">
        <v>2304</v>
      </c>
      <c r="AD210" s="169">
        <v>1.5752308527973925E-2</v>
      </c>
      <c r="AE210" s="181" t="s">
        <v>2699</v>
      </c>
      <c r="AF210" s="150"/>
      <c r="AG210" s="150"/>
      <c r="AH210" s="150" t="s">
        <v>2793</v>
      </c>
      <c r="AI210" s="150">
        <v>2</v>
      </c>
      <c r="AJ210" s="182">
        <v>40865</v>
      </c>
      <c r="AK210" s="150"/>
      <c r="AL210" s="150" t="s">
        <v>2580</v>
      </c>
      <c r="AM210" s="150"/>
      <c r="AN210" s="150" t="s">
        <v>2581</v>
      </c>
      <c r="AO210" s="215">
        <f t="shared" si="14"/>
        <v>1.7800108636610534</v>
      </c>
      <c r="AP210" s="210" t="s">
        <v>2813</v>
      </c>
    </row>
    <row r="211" spans="1:42" ht="255" hidden="1">
      <c r="A211" s="161" t="s">
        <v>1488</v>
      </c>
      <c r="B211" s="161" t="s">
        <v>1573</v>
      </c>
      <c r="C211" s="161" t="s">
        <v>1490</v>
      </c>
      <c r="D211" s="161" t="s">
        <v>1574</v>
      </c>
      <c r="E211" s="161" t="s">
        <v>1492</v>
      </c>
      <c r="F211" s="161" t="s">
        <v>2074</v>
      </c>
      <c r="G211" s="161">
        <v>7226611</v>
      </c>
      <c r="H211" s="161" t="s">
        <v>2075</v>
      </c>
      <c r="I211" s="161" t="s">
        <v>240</v>
      </c>
      <c r="J211" s="161" t="s">
        <v>41</v>
      </c>
      <c r="K211" s="161" t="s">
        <v>2076</v>
      </c>
      <c r="L211" s="161" t="s">
        <v>2077</v>
      </c>
      <c r="M211" s="161" t="s">
        <v>32</v>
      </c>
      <c r="N211" s="161">
        <v>2008</v>
      </c>
      <c r="O211" s="161" t="s">
        <v>2078</v>
      </c>
      <c r="P211" s="161" t="s">
        <v>1580</v>
      </c>
      <c r="Q211" s="161">
        <v>0.29670679999999999</v>
      </c>
      <c r="R211" s="161" t="s">
        <v>1667</v>
      </c>
      <c r="S211" s="180" t="s">
        <v>41</v>
      </c>
      <c r="T211" s="161"/>
      <c r="U211" s="161">
        <v>113</v>
      </c>
      <c r="V211" s="161" t="s">
        <v>2079</v>
      </c>
      <c r="W211" s="161" t="s">
        <v>36</v>
      </c>
      <c r="X211" s="161"/>
      <c r="Y211" s="161"/>
      <c r="Z211" s="161"/>
      <c r="AA211" s="161"/>
      <c r="AB211" s="161"/>
      <c r="AC211" s="150" t="s">
        <v>2304</v>
      </c>
      <c r="AD211" s="169">
        <v>2.5439072967590078E-2</v>
      </c>
      <c r="AE211" s="181" t="s">
        <v>2700</v>
      </c>
      <c r="AF211" s="150"/>
      <c r="AG211" s="150"/>
      <c r="AH211" s="150" t="s">
        <v>2793</v>
      </c>
      <c r="AI211" s="150">
        <v>2</v>
      </c>
      <c r="AJ211" s="182">
        <v>40865</v>
      </c>
      <c r="AK211" s="150"/>
      <c r="AL211" s="150" t="s">
        <v>2580</v>
      </c>
      <c r="AM211" s="150"/>
      <c r="AN211" s="150" t="s">
        <v>2581</v>
      </c>
      <c r="AO211" s="215">
        <f t="shared" si="14"/>
        <v>2.874615245337679</v>
      </c>
      <c r="AP211" s="210" t="s">
        <v>2813</v>
      </c>
    </row>
    <row r="212" spans="1:42" ht="255" hidden="1">
      <c r="A212" s="161" t="s">
        <v>1488</v>
      </c>
      <c r="B212" s="161" t="s">
        <v>1573</v>
      </c>
      <c r="C212" s="161" t="s">
        <v>1490</v>
      </c>
      <c r="D212" s="161" t="s">
        <v>1574</v>
      </c>
      <c r="E212" s="161" t="s">
        <v>1492</v>
      </c>
      <c r="F212" s="161" t="s">
        <v>2074</v>
      </c>
      <c r="G212" s="161">
        <v>7226611</v>
      </c>
      <c r="H212" s="161" t="s">
        <v>2075</v>
      </c>
      <c r="I212" s="161" t="s">
        <v>240</v>
      </c>
      <c r="J212" s="161" t="s">
        <v>41</v>
      </c>
      <c r="K212" s="161" t="s">
        <v>2076</v>
      </c>
      <c r="L212" s="161" t="s">
        <v>2077</v>
      </c>
      <c r="M212" s="161" t="s">
        <v>32</v>
      </c>
      <c r="N212" s="161">
        <v>2008</v>
      </c>
      <c r="O212" s="161" t="s">
        <v>2078</v>
      </c>
      <c r="P212" s="161" t="s">
        <v>1580</v>
      </c>
      <c r="Q212" s="161">
        <v>0.29670679999999999</v>
      </c>
      <c r="R212" s="161" t="s">
        <v>1667</v>
      </c>
      <c r="S212" s="180" t="s">
        <v>41</v>
      </c>
      <c r="T212" s="161"/>
      <c r="U212" s="161">
        <v>113</v>
      </c>
      <c r="V212" s="161" t="s">
        <v>2079</v>
      </c>
      <c r="W212" s="161" t="s">
        <v>36</v>
      </c>
      <c r="X212" s="161"/>
      <c r="Y212" s="161"/>
      <c r="Z212" s="161"/>
      <c r="AA212" s="161"/>
      <c r="AB212" s="161"/>
      <c r="AC212" s="150" t="s">
        <v>2304</v>
      </c>
      <c r="AD212" s="169">
        <v>1.2719536483795039E-2</v>
      </c>
      <c r="AE212" s="181" t="s">
        <v>2701</v>
      </c>
      <c r="AF212" s="150"/>
      <c r="AG212" s="150"/>
      <c r="AH212" s="150" t="s">
        <v>2793</v>
      </c>
      <c r="AI212" s="150">
        <v>2</v>
      </c>
      <c r="AJ212" s="182">
        <v>40865</v>
      </c>
      <c r="AK212" s="150"/>
      <c r="AL212" s="150" t="s">
        <v>2580</v>
      </c>
      <c r="AM212" s="150"/>
      <c r="AN212" s="150" t="s">
        <v>2581</v>
      </c>
      <c r="AO212" s="215">
        <f t="shared" si="14"/>
        <v>1.4373076226688395</v>
      </c>
      <c r="AP212" s="210" t="s">
        <v>2813</v>
      </c>
    </row>
    <row r="213" spans="1:42" ht="255" hidden="1">
      <c r="A213" s="161" t="s">
        <v>1488</v>
      </c>
      <c r="B213" s="161" t="s">
        <v>1573</v>
      </c>
      <c r="C213" s="161" t="s">
        <v>1490</v>
      </c>
      <c r="D213" s="161" t="s">
        <v>1574</v>
      </c>
      <c r="E213" s="161" t="s">
        <v>1492</v>
      </c>
      <c r="F213" s="161" t="s">
        <v>2074</v>
      </c>
      <c r="G213" s="161">
        <v>7226611</v>
      </c>
      <c r="H213" s="161" t="s">
        <v>2075</v>
      </c>
      <c r="I213" s="161" t="s">
        <v>240</v>
      </c>
      <c r="J213" s="161" t="s">
        <v>41</v>
      </c>
      <c r="K213" s="161" t="s">
        <v>2076</v>
      </c>
      <c r="L213" s="161" t="s">
        <v>2077</v>
      </c>
      <c r="M213" s="161" t="s">
        <v>32</v>
      </c>
      <c r="N213" s="161">
        <v>2008</v>
      </c>
      <c r="O213" s="161" t="s">
        <v>2078</v>
      </c>
      <c r="P213" s="161" t="s">
        <v>1580</v>
      </c>
      <c r="Q213" s="161">
        <v>0.29670679999999999</v>
      </c>
      <c r="R213" s="161" t="s">
        <v>1667</v>
      </c>
      <c r="S213" s="180" t="s">
        <v>41</v>
      </c>
      <c r="T213" s="161"/>
      <c r="U213" s="161">
        <v>113</v>
      </c>
      <c r="V213" s="161" t="s">
        <v>2079</v>
      </c>
      <c r="W213" s="161" t="s">
        <v>36</v>
      </c>
      <c r="X213" s="161"/>
      <c r="Y213" s="161"/>
      <c r="Z213" s="161"/>
      <c r="AA213" s="161"/>
      <c r="AB213" s="161"/>
      <c r="AC213" s="150" t="s">
        <v>2304</v>
      </c>
      <c r="AD213" s="169">
        <v>3.9788158609451375E-2</v>
      </c>
      <c r="AE213" s="181" t="s">
        <v>2702</v>
      </c>
      <c r="AF213" s="150"/>
      <c r="AG213" s="150"/>
      <c r="AH213" s="150" t="s">
        <v>2793</v>
      </c>
      <c r="AI213" s="150">
        <v>2</v>
      </c>
      <c r="AJ213" s="182">
        <v>40865</v>
      </c>
      <c r="AK213" s="150"/>
      <c r="AL213" s="150" t="s">
        <v>2580</v>
      </c>
      <c r="AM213" s="150"/>
      <c r="AN213" s="150" t="s">
        <v>2581</v>
      </c>
      <c r="AO213" s="215">
        <f t="shared" si="14"/>
        <v>4.4960619228680052</v>
      </c>
      <c r="AP213" s="210" t="s">
        <v>2813</v>
      </c>
    </row>
    <row r="214" spans="1:42" ht="255" hidden="1">
      <c r="A214" s="161" t="s">
        <v>1488</v>
      </c>
      <c r="B214" s="161" t="s">
        <v>1573</v>
      </c>
      <c r="C214" s="161" t="s">
        <v>1490</v>
      </c>
      <c r="D214" s="161" t="s">
        <v>1574</v>
      </c>
      <c r="E214" s="161" t="s">
        <v>1492</v>
      </c>
      <c r="F214" s="161" t="s">
        <v>2074</v>
      </c>
      <c r="G214" s="161">
        <v>7226611</v>
      </c>
      <c r="H214" s="161" t="s">
        <v>2075</v>
      </c>
      <c r="I214" s="161" t="s">
        <v>240</v>
      </c>
      <c r="J214" s="161" t="s">
        <v>41</v>
      </c>
      <c r="K214" s="161" t="s">
        <v>2076</v>
      </c>
      <c r="L214" s="161" t="s">
        <v>2077</v>
      </c>
      <c r="M214" s="161" t="s">
        <v>32</v>
      </c>
      <c r="N214" s="161">
        <v>2008</v>
      </c>
      <c r="O214" s="161" t="s">
        <v>2078</v>
      </c>
      <c r="P214" s="161" t="s">
        <v>1580</v>
      </c>
      <c r="Q214" s="161">
        <v>0.29670679999999999</v>
      </c>
      <c r="R214" s="161" t="s">
        <v>1667</v>
      </c>
      <c r="S214" s="180" t="s">
        <v>41</v>
      </c>
      <c r="T214" s="161"/>
      <c r="U214" s="161">
        <v>113</v>
      </c>
      <c r="V214" s="161" t="s">
        <v>2079</v>
      </c>
      <c r="W214" s="161" t="s">
        <v>36</v>
      </c>
      <c r="X214" s="161"/>
      <c r="Y214" s="161"/>
      <c r="Z214" s="161"/>
      <c r="AA214" s="161"/>
      <c r="AB214" s="161"/>
      <c r="AC214" s="150" t="s">
        <v>2304</v>
      </c>
      <c r="AD214" s="169">
        <v>1.2583740720622847E-2</v>
      </c>
      <c r="AE214" s="181" t="s">
        <v>2703</v>
      </c>
      <c r="AF214" s="150"/>
      <c r="AG214" s="150"/>
      <c r="AH214" s="150" t="s">
        <v>2793</v>
      </c>
      <c r="AI214" s="150">
        <v>2</v>
      </c>
      <c r="AJ214" s="182">
        <v>40865</v>
      </c>
      <c r="AK214" s="150"/>
      <c r="AL214" s="150" t="s">
        <v>2580</v>
      </c>
      <c r="AM214" s="150"/>
      <c r="AN214" s="150" t="s">
        <v>2581</v>
      </c>
      <c r="AO214" s="215">
        <f t="shared" si="14"/>
        <v>1.4219627014303817</v>
      </c>
      <c r="AP214" s="210" t="s">
        <v>2813</v>
      </c>
    </row>
    <row r="215" spans="1:42" ht="255" hidden="1">
      <c r="A215" s="161" t="s">
        <v>1488</v>
      </c>
      <c r="B215" s="161" t="s">
        <v>1573</v>
      </c>
      <c r="C215" s="161" t="s">
        <v>1490</v>
      </c>
      <c r="D215" s="161" t="s">
        <v>1574</v>
      </c>
      <c r="E215" s="161" t="s">
        <v>1492</v>
      </c>
      <c r="F215" s="161" t="s">
        <v>2074</v>
      </c>
      <c r="G215" s="161">
        <v>7226611</v>
      </c>
      <c r="H215" s="161" t="s">
        <v>2075</v>
      </c>
      <c r="I215" s="161" t="s">
        <v>240</v>
      </c>
      <c r="J215" s="161" t="s">
        <v>41</v>
      </c>
      <c r="K215" s="161" t="s">
        <v>2076</v>
      </c>
      <c r="L215" s="161" t="s">
        <v>2077</v>
      </c>
      <c r="M215" s="161" t="s">
        <v>32</v>
      </c>
      <c r="N215" s="161">
        <v>2008</v>
      </c>
      <c r="O215" s="161" t="s">
        <v>2078</v>
      </c>
      <c r="P215" s="161" t="s">
        <v>1580</v>
      </c>
      <c r="Q215" s="161">
        <v>0.29670679999999999</v>
      </c>
      <c r="R215" s="161" t="s">
        <v>1667</v>
      </c>
      <c r="S215" s="180" t="s">
        <v>41</v>
      </c>
      <c r="T215" s="161"/>
      <c r="U215" s="161">
        <v>113</v>
      </c>
      <c r="V215" s="161" t="s">
        <v>2079</v>
      </c>
      <c r="W215" s="161" t="s">
        <v>36</v>
      </c>
      <c r="X215" s="161"/>
      <c r="Y215" s="161"/>
      <c r="Z215" s="161"/>
      <c r="AA215" s="161"/>
      <c r="AB215" s="161"/>
      <c r="AC215" s="150" t="s">
        <v>2304</v>
      </c>
      <c r="AD215" s="169">
        <v>2.2723157704146294E-2</v>
      </c>
      <c r="AE215" s="181" t="s">
        <v>2704</v>
      </c>
      <c r="AF215" s="150"/>
      <c r="AG215" s="150"/>
      <c r="AH215" s="150" t="s">
        <v>2793</v>
      </c>
      <c r="AI215" s="150">
        <v>2</v>
      </c>
      <c r="AJ215" s="182">
        <v>40865</v>
      </c>
      <c r="AK215" s="150"/>
      <c r="AL215" s="150" t="s">
        <v>2580</v>
      </c>
      <c r="AM215" s="150"/>
      <c r="AN215" s="150" t="s">
        <v>2581</v>
      </c>
      <c r="AO215" s="215">
        <f t="shared" si="14"/>
        <v>2.5677168205685312</v>
      </c>
      <c r="AP215" s="210" t="s">
        <v>2813</v>
      </c>
    </row>
    <row r="216" spans="1:42" ht="255" hidden="1">
      <c r="A216" s="161" t="s">
        <v>1488</v>
      </c>
      <c r="B216" s="161" t="s">
        <v>1573</v>
      </c>
      <c r="C216" s="161" t="s">
        <v>1490</v>
      </c>
      <c r="D216" s="161" t="s">
        <v>1574</v>
      </c>
      <c r="E216" s="161" t="s">
        <v>1492</v>
      </c>
      <c r="F216" s="161" t="s">
        <v>2074</v>
      </c>
      <c r="G216" s="161">
        <v>7226611</v>
      </c>
      <c r="H216" s="161" t="s">
        <v>2075</v>
      </c>
      <c r="I216" s="161" t="s">
        <v>240</v>
      </c>
      <c r="J216" s="161" t="s">
        <v>41</v>
      </c>
      <c r="K216" s="161" t="s">
        <v>2076</v>
      </c>
      <c r="L216" s="161" t="s">
        <v>2077</v>
      </c>
      <c r="M216" s="161" t="s">
        <v>32</v>
      </c>
      <c r="N216" s="161">
        <v>2008</v>
      </c>
      <c r="O216" s="161" t="s">
        <v>2078</v>
      </c>
      <c r="P216" s="161" t="s">
        <v>1580</v>
      </c>
      <c r="Q216" s="161">
        <v>0.29670679999999999</v>
      </c>
      <c r="R216" s="161" t="s">
        <v>1667</v>
      </c>
      <c r="S216" s="180" t="s">
        <v>41</v>
      </c>
      <c r="T216" s="161"/>
      <c r="U216" s="161">
        <v>113</v>
      </c>
      <c r="V216" s="161" t="s">
        <v>2079</v>
      </c>
      <c r="W216" s="161" t="s">
        <v>36</v>
      </c>
      <c r="X216" s="161"/>
      <c r="Y216" s="161"/>
      <c r="Z216" s="161"/>
      <c r="AA216" s="161"/>
      <c r="AB216" s="161"/>
      <c r="AC216" s="150" t="s">
        <v>2304</v>
      </c>
      <c r="AD216" s="169">
        <v>1.2629005975013579E-2</v>
      </c>
      <c r="AE216" s="181" t="s">
        <v>2705</v>
      </c>
      <c r="AF216" s="150"/>
      <c r="AG216" s="150"/>
      <c r="AH216" s="150" t="s">
        <v>2793</v>
      </c>
      <c r="AI216" s="150">
        <v>2</v>
      </c>
      <c r="AJ216" s="182">
        <v>40865</v>
      </c>
      <c r="AK216" s="150"/>
      <c r="AL216" s="150" t="s">
        <v>2580</v>
      </c>
      <c r="AM216" s="150"/>
      <c r="AN216" s="150" t="s">
        <v>2581</v>
      </c>
      <c r="AO216" s="215">
        <f t="shared" si="14"/>
        <v>1.4270776751765344</v>
      </c>
      <c r="AP216" s="210" t="s">
        <v>2813</v>
      </c>
    </row>
    <row r="217" spans="1:42" ht="255" hidden="1">
      <c r="A217" s="161" t="s">
        <v>1488</v>
      </c>
      <c r="B217" s="161" t="s">
        <v>1573</v>
      </c>
      <c r="C217" s="161" t="s">
        <v>1490</v>
      </c>
      <c r="D217" s="161" t="s">
        <v>1574</v>
      </c>
      <c r="E217" s="161" t="s">
        <v>1492</v>
      </c>
      <c r="F217" s="161" t="s">
        <v>2074</v>
      </c>
      <c r="G217" s="161">
        <v>7226611</v>
      </c>
      <c r="H217" s="161" t="s">
        <v>2075</v>
      </c>
      <c r="I217" s="161" t="s">
        <v>240</v>
      </c>
      <c r="J217" s="161" t="s">
        <v>41</v>
      </c>
      <c r="K217" s="161" t="s">
        <v>2076</v>
      </c>
      <c r="L217" s="161" t="s">
        <v>2077</v>
      </c>
      <c r="M217" s="161" t="s">
        <v>32</v>
      </c>
      <c r="N217" s="161">
        <v>2008</v>
      </c>
      <c r="O217" s="161" t="s">
        <v>2078</v>
      </c>
      <c r="P217" s="161" t="s">
        <v>1580</v>
      </c>
      <c r="Q217" s="161">
        <v>0.29670679999999999</v>
      </c>
      <c r="R217" s="161" t="s">
        <v>1667</v>
      </c>
      <c r="S217" s="180" t="s">
        <v>41</v>
      </c>
      <c r="T217" s="161"/>
      <c r="U217" s="161">
        <v>113</v>
      </c>
      <c r="V217" s="161" t="s">
        <v>2079</v>
      </c>
      <c r="W217" s="161" t="s">
        <v>36</v>
      </c>
      <c r="X217" s="161"/>
      <c r="Y217" s="161"/>
      <c r="Z217" s="161"/>
      <c r="AA217" s="161"/>
      <c r="AB217" s="161"/>
      <c r="AC217" s="150" t="s">
        <v>2304</v>
      </c>
      <c r="AD217" s="169">
        <v>1.6295491580662683E-2</v>
      </c>
      <c r="AE217" s="181" t="s">
        <v>2706</v>
      </c>
      <c r="AF217" s="150"/>
      <c r="AG217" s="150"/>
      <c r="AH217" s="150" t="s">
        <v>2793</v>
      </c>
      <c r="AI217" s="150">
        <v>2</v>
      </c>
      <c r="AJ217" s="182">
        <v>40865</v>
      </c>
      <c r="AK217" s="150"/>
      <c r="AL217" s="150" t="s">
        <v>2580</v>
      </c>
      <c r="AM217" s="150"/>
      <c r="AN217" s="150" t="s">
        <v>2581</v>
      </c>
      <c r="AO217" s="215">
        <f t="shared" si="14"/>
        <v>1.8413905486148832</v>
      </c>
      <c r="AP217" s="210" t="s">
        <v>2813</v>
      </c>
    </row>
    <row r="218" spans="1:42" ht="255" hidden="1">
      <c r="A218" s="161" t="s">
        <v>1488</v>
      </c>
      <c r="B218" s="161" t="s">
        <v>1573</v>
      </c>
      <c r="C218" s="161" t="s">
        <v>1490</v>
      </c>
      <c r="D218" s="161" t="s">
        <v>1574</v>
      </c>
      <c r="E218" s="161" t="s">
        <v>1492</v>
      </c>
      <c r="F218" s="161" t="s">
        <v>2074</v>
      </c>
      <c r="G218" s="161">
        <v>7226611</v>
      </c>
      <c r="H218" s="161" t="s">
        <v>2075</v>
      </c>
      <c r="I218" s="161" t="s">
        <v>240</v>
      </c>
      <c r="J218" s="161" t="s">
        <v>41</v>
      </c>
      <c r="K218" s="161" t="s">
        <v>2076</v>
      </c>
      <c r="L218" s="161" t="s">
        <v>2077</v>
      </c>
      <c r="M218" s="161" t="s">
        <v>32</v>
      </c>
      <c r="N218" s="161">
        <v>2008</v>
      </c>
      <c r="O218" s="161" t="s">
        <v>2078</v>
      </c>
      <c r="P218" s="161" t="s">
        <v>1580</v>
      </c>
      <c r="Q218" s="161">
        <v>0.29670679999999999</v>
      </c>
      <c r="R218" s="161" t="s">
        <v>1667</v>
      </c>
      <c r="S218" s="180" t="s">
        <v>41</v>
      </c>
      <c r="T218" s="161"/>
      <c r="U218" s="161">
        <v>113</v>
      </c>
      <c r="V218" s="161" t="s">
        <v>2079</v>
      </c>
      <c r="W218" s="161" t="s">
        <v>36</v>
      </c>
      <c r="X218" s="161"/>
      <c r="Y218" s="161"/>
      <c r="Z218" s="161"/>
      <c r="AA218" s="161"/>
      <c r="AB218" s="161"/>
      <c r="AC218" s="150" t="s">
        <v>2304</v>
      </c>
      <c r="AD218" s="169">
        <v>3.0689842476914718E-2</v>
      </c>
      <c r="AE218" s="181" t="s">
        <v>2707</v>
      </c>
      <c r="AF218" s="150"/>
      <c r="AG218" s="150"/>
      <c r="AH218" s="150" t="s">
        <v>2793</v>
      </c>
      <c r="AI218" s="150">
        <v>2</v>
      </c>
      <c r="AJ218" s="182">
        <v>40865</v>
      </c>
      <c r="AK218" s="150"/>
      <c r="AL218" s="150" t="s">
        <v>2580</v>
      </c>
      <c r="AM218" s="150"/>
      <c r="AN218" s="150" t="s">
        <v>2581</v>
      </c>
      <c r="AO218" s="215">
        <f t="shared" si="14"/>
        <v>3.4679521998913629</v>
      </c>
      <c r="AP218" s="210" t="s">
        <v>2813</v>
      </c>
    </row>
    <row r="219" spans="1:42" ht="255" hidden="1">
      <c r="A219" s="161" t="s">
        <v>1488</v>
      </c>
      <c r="B219" s="161" t="s">
        <v>1573</v>
      </c>
      <c r="C219" s="161" t="s">
        <v>1490</v>
      </c>
      <c r="D219" s="161" t="s">
        <v>1574</v>
      </c>
      <c r="E219" s="161" t="s">
        <v>1492</v>
      </c>
      <c r="F219" s="161" t="s">
        <v>2074</v>
      </c>
      <c r="G219" s="161">
        <v>7226611</v>
      </c>
      <c r="H219" s="161" t="s">
        <v>2075</v>
      </c>
      <c r="I219" s="161" t="s">
        <v>240</v>
      </c>
      <c r="J219" s="161" t="s">
        <v>41</v>
      </c>
      <c r="K219" s="161" t="s">
        <v>2076</v>
      </c>
      <c r="L219" s="161" t="s">
        <v>2077</v>
      </c>
      <c r="M219" s="161" t="s">
        <v>32</v>
      </c>
      <c r="N219" s="161">
        <v>2008</v>
      </c>
      <c r="O219" s="161" t="s">
        <v>2078</v>
      </c>
      <c r="P219" s="161" t="s">
        <v>1580</v>
      </c>
      <c r="Q219" s="161">
        <v>0.29670679999999999</v>
      </c>
      <c r="R219" s="161" t="s">
        <v>1667</v>
      </c>
      <c r="S219" s="180" t="s">
        <v>41</v>
      </c>
      <c r="T219" s="161"/>
      <c r="U219" s="161">
        <v>113</v>
      </c>
      <c r="V219" s="161" t="s">
        <v>2079</v>
      </c>
      <c r="W219" s="161" t="s">
        <v>36</v>
      </c>
      <c r="X219" s="161"/>
      <c r="Y219" s="161"/>
      <c r="Z219" s="161"/>
      <c r="AA219" s="161"/>
      <c r="AB219" s="161"/>
      <c r="AC219" s="150" t="s">
        <v>2304</v>
      </c>
      <c r="AD219" s="169">
        <v>6.5272496831432186E-2</v>
      </c>
      <c r="AE219" s="181" t="s">
        <v>2708</v>
      </c>
      <c r="AF219" s="150"/>
      <c r="AG219" s="150"/>
      <c r="AH219" s="150" t="s">
        <v>2793</v>
      </c>
      <c r="AI219" s="150">
        <v>2</v>
      </c>
      <c r="AJ219" s="182">
        <v>40865</v>
      </c>
      <c r="AK219" s="150"/>
      <c r="AL219" s="150" t="s">
        <v>2580</v>
      </c>
      <c r="AM219" s="150"/>
      <c r="AN219" s="150" t="s">
        <v>2581</v>
      </c>
      <c r="AO219" s="215">
        <f t="shared" si="14"/>
        <v>7.3757921419518366</v>
      </c>
      <c r="AP219" s="210" t="s">
        <v>2813</v>
      </c>
    </row>
    <row r="220" spans="1:42" ht="255" hidden="1">
      <c r="A220" s="161" t="s">
        <v>1488</v>
      </c>
      <c r="B220" s="161" t="s">
        <v>1573</v>
      </c>
      <c r="C220" s="161" t="s">
        <v>1490</v>
      </c>
      <c r="D220" s="161" t="s">
        <v>1574</v>
      </c>
      <c r="E220" s="161" t="s">
        <v>1492</v>
      </c>
      <c r="F220" s="161" t="s">
        <v>2074</v>
      </c>
      <c r="G220" s="161">
        <v>7226611</v>
      </c>
      <c r="H220" s="161" t="s">
        <v>2075</v>
      </c>
      <c r="I220" s="161" t="s">
        <v>240</v>
      </c>
      <c r="J220" s="161" t="s">
        <v>41</v>
      </c>
      <c r="K220" s="161" t="s">
        <v>2076</v>
      </c>
      <c r="L220" s="161" t="s">
        <v>2077</v>
      </c>
      <c r="M220" s="161" t="s">
        <v>32</v>
      </c>
      <c r="N220" s="161">
        <v>2008</v>
      </c>
      <c r="O220" s="161" t="s">
        <v>2078</v>
      </c>
      <c r="P220" s="161" t="s">
        <v>1580</v>
      </c>
      <c r="Q220" s="161">
        <v>0.29670679999999999</v>
      </c>
      <c r="R220" s="161" t="s">
        <v>1667</v>
      </c>
      <c r="S220" s="180" t="s">
        <v>41</v>
      </c>
      <c r="T220" s="161"/>
      <c r="U220" s="161">
        <v>113</v>
      </c>
      <c r="V220" s="161" t="s">
        <v>2079</v>
      </c>
      <c r="W220" s="161" t="s">
        <v>36</v>
      </c>
      <c r="X220" s="161"/>
      <c r="Y220" s="161"/>
      <c r="Z220" s="161"/>
      <c r="AA220" s="161"/>
      <c r="AB220" s="161"/>
      <c r="AC220" s="150" t="s">
        <v>2304</v>
      </c>
      <c r="AD220" s="169">
        <v>3.5306898424769147E-2</v>
      </c>
      <c r="AE220" s="181" t="s">
        <v>2709</v>
      </c>
      <c r="AF220" s="150"/>
      <c r="AG220" s="150"/>
      <c r="AH220" s="150" t="s">
        <v>2793</v>
      </c>
      <c r="AI220" s="150">
        <v>2</v>
      </c>
      <c r="AJ220" s="182">
        <v>40865</v>
      </c>
      <c r="AK220" s="150"/>
      <c r="AL220" s="150" t="s">
        <v>2580</v>
      </c>
      <c r="AM220" s="150"/>
      <c r="AN220" s="150" t="s">
        <v>2581</v>
      </c>
      <c r="AO220" s="215">
        <f t="shared" si="14"/>
        <v>3.9896795219989136</v>
      </c>
      <c r="AP220" s="210" t="s">
        <v>2813</v>
      </c>
    </row>
    <row r="221" spans="1:42" ht="255" hidden="1">
      <c r="A221" s="161" t="s">
        <v>1488</v>
      </c>
      <c r="B221" s="161" t="s">
        <v>1573</v>
      </c>
      <c r="C221" s="161" t="s">
        <v>1490</v>
      </c>
      <c r="D221" s="161" t="s">
        <v>1574</v>
      </c>
      <c r="E221" s="161" t="s">
        <v>1492</v>
      </c>
      <c r="F221" s="161" t="s">
        <v>2074</v>
      </c>
      <c r="G221" s="161">
        <v>7226611</v>
      </c>
      <c r="H221" s="161" t="s">
        <v>2075</v>
      </c>
      <c r="I221" s="161" t="s">
        <v>240</v>
      </c>
      <c r="J221" s="161" t="s">
        <v>41</v>
      </c>
      <c r="K221" s="161" t="s">
        <v>2076</v>
      </c>
      <c r="L221" s="161" t="s">
        <v>2077</v>
      </c>
      <c r="M221" s="161" t="s">
        <v>32</v>
      </c>
      <c r="N221" s="161">
        <v>2008</v>
      </c>
      <c r="O221" s="161" t="s">
        <v>2078</v>
      </c>
      <c r="P221" s="161" t="s">
        <v>1580</v>
      </c>
      <c r="Q221" s="161">
        <v>0.29670679999999999</v>
      </c>
      <c r="R221" s="161" t="s">
        <v>1667</v>
      </c>
      <c r="S221" s="180" t="s">
        <v>41</v>
      </c>
      <c r="T221" s="161"/>
      <c r="U221" s="161">
        <v>113</v>
      </c>
      <c r="V221" s="161" t="s">
        <v>2079</v>
      </c>
      <c r="W221" s="161" t="s">
        <v>36</v>
      </c>
      <c r="X221" s="161"/>
      <c r="Y221" s="161"/>
      <c r="Z221" s="161"/>
      <c r="AA221" s="161"/>
      <c r="AB221" s="161"/>
      <c r="AC221" s="150" t="s">
        <v>2304</v>
      </c>
      <c r="AD221" s="169">
        <v>1.4213289878689118E-2</v>
      </c>
      <c r="AE221" s="181" t="s">
        <v>2710</v>
      </c>
      <c r="AF221" s="150"/>
      <c r="AG221" s="150"/>
      <c r="AH221" s="150" t="s">
        <v>2793</v>
      </c>
      <c r="AI221" s="150">
        <v>2</v>
      </c>
      <c r="AJ221" s="182">
        <v>40865</v>
      </c>
      <c r="AK221" s="150"/>
      <c r="AL221" s="150" t="s">
        <v>2580</v>
      </c>
      <c r="AM221" s="150"/>
      <c r="AN221" s="150" t="s">
        <v>2581</v>
      </c>
      <c r="AO221" s="215">
        <f t="shared" si="14"/>
        <v>1.6061017562918705</v>
      </c>
      <c r="AP221" s="210" t="s">
        <v>2813</v>
      </c>
    </row>
    <row r="222" spans="1:42" ht="255" hidden="1">
      <c r="A222" s="161" t="s">
        <v>1488</v>
      </c>
      <c r="B222" s="161" t="s">
        <v>1573</v>
      </c>
      <c r="C222" s="161" t="s">
        <v>1490</v>
      </c>
      <c r="D222" s="161" t="s">
        <v>1574</v>
      </c>
      <c r="E222" s="161" t="s">
        <v>1492</v>
      </c>
      <c r="F222" s="161" t="s">
        <v>2074</v>
      </c>
      <c r="G222" s="161">
        <v>7226611</v>
      </c>
      <c r="H222" s="161" t="s">
        <v>2075</v>
      </c>
      <c r="I222" s="161" t="s">
        <v>240</v>
      </c>
      <c r="J222" s="161" t="s">
        <v>41</v>
      </c>
      <c r="K222" s="161" t="s">
        <v>2076</v>
      </c>
      <c r="L222" s="161" t="s">
        <v>2077</v>
      </c>
      <c r="M222" s="161" t="s">
        <v>32</v>
      </c>
      <c r="N222" s="161">
        <v>2008</v>
      </c>
      <c r="O222" s="161" t="s">
        <v>2078</v>
      </c>
      <c r="P222" s="161" t="s">
        <v>1580</v>
      </c>
      <c r="Q222" s="161">
        <v>0.29670679999999999</v>
      </c>
      <c r="R222" s="161" t="s">
        <v>1667</v>
      </c>
      <c r="S222" s="180" t="s">
        <v>41</v>
      </c>
      <c r="T222" s="161"/>
      <c r="U222" s="161">
        <v>113</v>
      </c>
      <c r="V222" s="161" t="s">
        <v>2079</v>
      </c>
      <c r="W222" s="161" t="s">
        <v>36</v>
      </c>
      <c r="X222" s="161"/>
      <c r="Y222" s="161"/>
      <c r="Z222" s="161"/>
      <c r="AA222" s="161"/>
      <c r="AB222" s="161"/>
      <c r="AC222" s="150" t="s">
        <v>2304</v>
      </c>
      <c r="AD222" s="169">
        <v>4.0557667934093794E-2</v>
      </c>
      <c r="AE222" s="181" t="s">
        <v>2711</v>
      </c>
      <c r="AF222" s="150"/>
      <c r="AG222" s="150"/>
      <c r="AH222" s="150" t="s">
        <v>2793</v>
      </c>
      <c r="AI222" s="150">
        <v>2</v>
      </c>
      <c r="AJ222" s="182">
        <v>40865</v>
      </c>
      <c r="AK222" s="150"/>
      <c r="AL222" s="150" t="s">
        <v>2580</v>
      </c>
      <c r="AM222" s="150"/>
      <c r="AN222" s="150" t="s">
        <v>2581</v>
      </c>
      <c r="AO222" s="215">
        <f t="shared" si="14"/>
        <v>4.5830164765525989</v>
      </c>
      <c r="AP222" s="210" t="s">
        <v>2813</v>
      </c>
    </row>
    <row r="223" spans="1:42" ht="255" hidden="1">
      <c r="A223" s="161" t="s">
        <v>1488</v>
      </c>
      <c r="B223" s="161" t="s">
        <v>1573</v>
      </c>
      <c r="C223" s="161" t="s">
        <v>1490</v>
      </c>
      <c r="D223" s="161" t="s">
        <v>1574</v>
      </c>
      <c r="E223" s="161" t="s">
        <v>1492</v>
      </c>
      <c r="F223" s="161" t="s">
        <v>2074</v>
      </c>
      <c r="G223" s="161">
        <v>7226611</v>
      </c>
      <c r="H223" s="161" t="s">
        <v>2075</v>
      </c>
      <c r="I223" s="161" t="s">
        <v>240</v>
      </c>
      <c r="J223" s="161" t="s">
        <v>41</v>
      </c>
      <c r="K223" s="161" t="s">
        <v>2076</v>
      </c>
      <c r="L223" s="161" t="s">
        <v>2077</v>
      </c>
      <c r="M223" s="161" t="s">
        <v>32</v>
      </c>
      <c r="N223" s="161">
        <v>2008</v>
      </c>
      <c r="O223" s="161" t="s">
        <v>2078</v>
      </c>
      <c r="P223" s="161" t="s">
        <v>1580</v>
      </c>
      <c r="Q223" s="161">
        <v>0.29670679999999999</v>
      </c>
      <c r="R223" s="161" t="s">
        <v>1667</v>
      </c>
      <c r="S223" s="180" t="s">
        <v>41</v>
      </c>
      <c r="T223" s="161"/>
      <c r="U223" s="161">
        <v>113</v>
      </c>
      <c r="V223" s="161" t="s">
        <v>2079</v>
      </c>
      <c r="W223" s="161" t="s">
        <v>36</v>
      </c>
      <c r="X223" s="161"/>
      <c r="Y223" s="161"/>
      <c r="Z223" s="161"/>
      <c r="AA223" s="161"/>
      <c r="AB223" s="161"/>
      <c r="AC223" s="150" t="s">
        <v>2304</v>
      </c>
      <c r="AD223" s="169">
        <v>2.4126380590258917E-2</v>
      </c>
      <c r="AE223" s="181" t="s">
        <v>2712</v>
      </c>
      <c r="AF223" s="150"/>
      <c r="AG223" s="150"/>
      <c r="AH223" s="150" t="s">
        <v>2793</v>
      </c>
      <c r="AI223" s="150">
        <v>2</v>
      </c>
      <c r="AJ223" s="182">
        <v>40865</v>
      </c>
      <c r="AK223" s="150"/>
      <c r="AL223" s="150" t="s">
        <v>2580</v>
      </c>
      <c r="AM223" s="150"/>
      <c r="AN223" s="150" t="s">
        <v>2581</v>
      </c>
      <c r="AO223" s="215">
        <f t="shared" si="14"/>
        <v>2.7262810066992578</v>
      </c>
      <c r="AP223" s="210" t="s">
        <v>2813</v>
      </c>
    </row>
    <row r="224" spans="1:42" ht="255" hidden="1">
      <c r="A224" s="161" t="s">
        <v>1488</v>
      </c>
      <c r="B224" s="161" t="s">
        <v>1573</v>
      </c>
      <c r="C224" s="161" t="s">
        <v>1490</v>
      </c>
      <c r="D224" s="161" t="s">
        <v>1574</v>
      </c>
      <c r="E224" s="161" t="s">
        <v>1492</v>
      </c>
      <c r="F224" s="161" t="s">
        <v>2074</v>
      </c>
      <c r="G224" s="161">
        <v>7226611</v>
      </c>
      <c r="H224" s="161" t="s">
        <v>2075</v>
      </c>
      <c r="I224" s="161" t="s">
        <v>240</v>
      </c>
      <c r="J224" s="161" t="s">
        <v>41</v>
      </c>
      <c r="K224" s="161" t="s">
        <v>2076</v>
      </c>
      <c r="L224" s="161" t="s">
        <v>2077</v>
      </c>
      <c r="M224" s="161" t="s">
        <v>32</v>
      </c>
      <c r="N224" s="161">
        <v>2008</v>
      </c>
      <c r="O224" s="161" t="s">
        <v>2078</v>
      </c>
      <c r="P224" s="161" t="s">
        <v>1580</v>
      </c>
      <c r="Q224" s="161">
        <v>0.29670679999999999</v>
      </c>
      <c r="R224" s="161" t="s">
        <v>1667</v>
      </c>
      <c r="S224" s="180" t="s">
        <v>41</v>
      </c>
      <c r="T224" s="161"/>
      <c r="U224" s="161">
        <v>113</v>
      </c>
      <c r="V224" s="161" t="s">
        <v>2079</v>
      </c>
      <c r="W224" s="161" t="s">
        <v>36</v>
      </c>
      <c r="X224" s="161"/>
      <c r="Y224" s="161"/>
      <c r="Z224" s="161"/>
      <c r="AA224" s="161"/>
      <c r="AB224" s="161"/>
      <c r="AC224" s="150" t="s">
        <v>2304</v>
      </c>
      <c r="AD224" s="169">
        <v>2.4669563642947673E-2</v>
      </c>
      <c r="AE224" s="181" t="s">
        <v>2713</v>
      </c>
      <c r="AF224" s="150"/>
      <c r="AG224" s="150"/>
      <c r="AH224" s="150" t="s">
        <v>2793</v>
      </c>
      <c r="AI224" s="150">
        <v>2</v>
      </c>
      <c r="AJ224" s="182">
        <v>40865</v>
      </c>
      <c r="AK224" s="150"/>
      <c r="AL224" s="150" t="s">
        <v>2580</v>
      </c>
      <c r="AM224" s="150"/>
      <c r="AN224" s="150" t="s">
        <v>2581</v>
      </c>
      <c r="AO224" s="215">
        <f t="shared" si="14"/>
        <v>2.7876606916530871</v>
      </c>
      <c r="AP224" s="210" t="s">
        <v>2813</v>
      </c>
    </row>
    <row r="225" spans="1:42" ht="255" hidden="1">
      <c r="A225" s="161" t="s">
        <v>1488</v>
      </c>
      <c r="B225" s="161" t="s">
        <v>1573</v>
      </c>
      <c r="C225" s="161" t="s">
        <v>1490</v>
      </c>
      <c r="D225" s="161" t="s">
        <v>1574</v>
      </c>
      <c r="E225" s="161" t="s">
        <v>1492</v>
      </c>
      <c r="F225" s="161" t="s">
        <v>2074</v>
      </c>
      <c r="G225" s="161">
        <v>7226611</v>
      </c>
      <c r="H225" s="161" t="s">
        <v>2075</v>
      </c>
      <c r="I225" s="161" t="s">
        <v>240</v>
      </c>
      <c r="J225" s="161" t="s">
        <v>41</v>
      </c>
      <c r="K225" s="161" t="s">
        <v>2076</v>
      </c>
      <c r="L225" s="161" t="s">
        <v>2077</v>
      </c>
      <c r="M225" s="161" t="s">
        <v>32</v>
      </c>
      <c r="N225" s="161">
        <v>2008</v>
      </c>
      <c r="O225" s="161" t="s">
        <v>2078</v>
      </c>
      <c r="P225" s="161" t="s">
        <v>1580</v>
      </c>
      <c r="Q225" s="161">
        <v>0.29670679999999999</v>
      </c>
      <c r="R225" s="161" t="s">
        <v>1667</v>
      </c>
      <c r="S225" s="180" t="s">
        <v>41</v>
      </c>
      <c r="T225" s="161"/>
      <c r="U225" s="161">
        <v>113</v>
      </c>
      <c r="V225" s="161" t="s">
        <v>2079</v>
      </c>
      <c r="W225" s="161" t="s">
        <v>36</v>
      </c>
      <c r="X225" s="161"/>
      <c r="Y225" s="161"/>
      <c r="Z225" s="161"/>
      <c r="AA225" s="161"/>
      <c r="AB225" s="161"/>
      <c r="AC225" s="150" t="s">
        <v>2304</v>
      </c>
      <c r="AD225" s="169">
        <v>0.15254390729675901</v>
      </c>
      <c r="AE225" s="181" t="s">
        <v>2714</v>
      </c>
      <c r="AF225" s="150"/>
      <c r="AG225" s="150"/>
      <c r="AH225" s="150" t="s">
        <v>2793</v>
      </c>
      <c r="AI225" s="150">
        <v>2</v>
      </c>
      <c r="AJ225" s="182">
        <v>40865</v>
      </c>
      <c r="AK225" s="150"/>
      <c r="AL225" s="150" t="s">
        <v>2580</v>
      </c>
      <c r="AM225" s="150"/>
      <c r="AN225" s="150" t="s">
        <v>2581</v>
      </c>
      <c r="AO225" s="215">
        <f t="shared" si="14"/>
        <v>17.237461524533767</v>
      </c>
      <c r="AP225" s="210" t="s">
        <v>2813</v>
      </c>
    </row>
    <row r="226" spans="1:42" ht="255" hidden="1">
      <c r="A226" s="161" t="s">
        <v>1488</v>
      </c>
      <c r="B226" s="161" t="s">
        <v>1573</v>
      </c>
      <c r="C226" s="161" t="s">
        <v>1490</v>
      </c>
      <c r="D226" s="161" t="s">
        <v>1574</v>
      </c>
      <c r="E226" s="161" t="s">
        <v>1492</v>
      </c>
      <c r="F226" s="161" t="s">
        <v>2074</v>
      </c>
      <c r="G226" s="161">
        <v>7226611</v>
      </c>
      <c r="H226" s="161" t="s">
        <v>2075</v>
      </c>
      <c r="I226" s="161" t="s">
        <v>240</v>
      </c>
      <c r="J226" s="161" t="s">
        <v>41</v>
      </c>
      <c r="K226" s="161" t="s">
        <v>2076</v>
      </c>
      <c r="L226" s="161" t="s">
        <v>2077</v>
      </c>
      <c r="M226" s="161" t="s">
        <v>32</v>
      </c>
      <c r="N226" s="161">
        <v>2008</v>
      </c>
      <c r="O226" s="161" t="s">
        <v>2078</v>
      </c>
      <c r="P226" s="161" t="s">
        <v>1580</v>
      </c>
      <c r="Q226" s="161">
        <v>0.29670679999999999</v>
      </c>
      <c r="R226" s="161" t="s">
        <v>1667</v>
      </c>
      <c r="S226" s="180" t="s">
        <v>41</v>
      </c>
      <c r="T226" s="161"/>
      <c r="U226" s="161">
        <v>113</v>
      </c>
      <c r="V226" s="161" t="s">
        <v>2079</v>
      </c>
      <c r="W226" s="161" t="s">
        <v>36</v>
      </c>
      <c r="X226" s="161"/>
      <c r="Y226" s="161"/>
      <c r="Z226" s="161"/>
      <c r="AA226" s="161"/>
      <c r="AB226" s="161"/>
      <c r="AC226" s="150" t="s">
        <v>2304</v>
      </c>
      <c r="AD226" s="169">
        <v>2.9603476371537207E-2</v>
      </c>
      <c r="AE226" s="181" t="s">
        <v>2715</v>
      </c>
      <c r="AF226" s="150"/>
      <c r="AG226" s="150"/>
      <c r="AH226" s="150" t="s">
        <v>2793</v>
      </c>
      <c r="AI226" s="150">
        <v>2</v>
      </c>
      <c r="AJ226" s="182">
        <v>40865</v>
      </c>
      <c r="AK226" s="150"/>
      <c r="AL226" s="150" t="s">
        <v>2580</v>
      </c>
      <c r="AM226" s="150"/>
      <c r="AN226" s="150" t="s">
        <v>2581</v>
      </c>
      <c r="AO226" s="215">
        <f t="shared" si="14"/>
        <v>3.3451928299837044</v>
      </c>
      <c r="AP226" s="210" t="s">
        <v>2813</v>
      </c>
    </row>
    <row r="227" spans="1:42" ht="255" hidden="1">
      <c r="A227" s="161" t="s">
        <v>1488</v>
      </c>
      <c r="B227" s="161" t="s">
        <v>1573</v>
      </c>
      <c r="C227" s="161" t="s">
        <v>1490</v>
      </c>
      <c r="D227" s="161" t="s">
        <v>1574</v>
      </c>
      <c r="E227" s="161" t="s">
        <v>1492</v>
      </c>
      <c r="F227" s="161" t="s">
        <v>2074</v>
      </c>
      <c r="G227" s="161">
        <v>7226611</v>
      </c>
      <c r="H227" s="161" t="s">
        <v>2075</v>
      </c>
      <c r="I227" s="161" t="s">
        <v>240</v>
      </c>
      <c r="J227" s="161" t="s">
        <v>41</v>
      </c>
      <c r="K227" s="161" t="s">
        <v>2076</v>
      </c>
      <c r="L227" s="161" t="s">
        <v>2077</v>
      </c>
      <c r="M227" s="161" t="s">
        <v>32</v>
      </c>
      <c r="N227" s="161">
        <v>2008</v>
      </c>
      <c r="O227" s="161" t="s">
        <v>2078</v>
      </c>
      <c r="P227" s="161" t="s">
        <v>1580</v>
      </c>
      <c r="Q227" s="161">
        <v>0.29670679999999999</v>
      </c>
      <c r="R227" s="161" t="s">
        <v>1667</v>
      </c>
      <c r="S227" s="180" t="s">
        <v>41</v>
      </c>
      <c r="T227" s="161"/>
      <c r="U227" s="161">
        <v>113</v>
      </c>
      <c r="V227" s="161" t="s">
        <v>2079</v>
      </c>
      <c r="W227" s="161" t="s">
        <v>36</v>
      </c>
      <c r="X227" s="161"/>
      <c r="Y227" s="161"/>
      <c r="Z227" s="161"/>
      <c r="AA227" s="161"/>
      <c r="AB227" s="161"/>
      <c r="AC227" s="150" t="s">
        <v>2304</v>
      </c>
      <c r="AD227" s="169">
        <v>1.8785080572152817E-2</v>
      </c>
      <c r="AE227" s="181" t="s">
        <v>2716</v>
      </c>
      <c r="AF227" s="150"/>
      <c r="AG227" s="150"/>
      <c r="AH227" s="150" t="s">
        <v>2793</v>
      </c>
      <c r="AI227" s="150">
        <v>2</v>
      </c>
      <c r="AJ227" s="182">
        <v>40865</v>
      </c>
      <c r="AK227" s="150"/>
      <c r="AL227" s="150" t="s">
        <v>2580</v>
      </c>
      <c r="AM227" s="150"/>
      <c r="AN227" s="150" t="s">
        <v>2581</v>
      </c>
      <c r="AO227" s="215">
        <f t="shared" si="14"/>
        <v>2.1227141046532685</v>
      </c>
      <c r="AP227" s="210" t="s">
        <v>2813</v>
      </c>
    </row>
    <row r="228" spans="1:42" ht="255" hidden="1">
      <c r="A228" s="161" t="s">
        <v>1488</v>
      </c>
      <c r="B228" s="161" t="s">
        <v>1573</v>
      </c>
      <c r="C228" s="161" t="s">
        <v>1490</v>
      </c>
      <c r="D228" s="161" t="s">
        <v>1574</v>
      </c>
      <c r="E228" s="161" t="s">
        <v>1492</v>
      </c>
      <c r="F228" s="161" t="s">
        <v>2074</v>
      </c>
      <c r="G228" s="161">
        <v>7226611</v>
      </c>
      <c r="H228" s="161" t="s">
        <v>2075</v>
      </c>
      <c r="I228" s="161" t="s">
        <v>240</v>
      </c>
      <c r="J228" s="161" t="s">
        <v>41</v>
      </c>
      <c r="K228" s="161" t="s">
        <v>2076</v>
      </c>
      <c r="L228" s="161" t="s">
        <v>2077</v>
      </c>
      <c r="M228" s="161" t="s">
        <v>32</v>
      </c>
      <c r="N228" s="161">
        <v>2008</v>
      </c>
      <c r="O228" s="161" t="s">
        <v>2078</v>
      </c>
      <c r="P228" s="161" t="s">
        <v>1580</v>
      </c>
      <c r="Q228" s="161">
        <v>0.29670679999999999</v>
      </c>
      <c r="R228" s="161" t="s">
        <v>1667</v>
      </c>
      <c r="S228" s="180" t="s">
        <v>41</v>
      </c>
      <c r="T228" s="161"/>
      <c r="U228" s="161">
        <v>113</v>
      </c>
      <c r="V228" s="161" t="s">
        <v>2079</v>
      </c>
      <c r="W228" s="161" t="s">
        <v>36</v>
      </c>
      <c r="X228" s="161"/>
      <c r="Y228" s="161"/>
      <c r="Z228" s="161"/>
      <c r="AA228" s="161"/>
      <c r="AB228" s="161"/>
      <c r="AC228" s="150" t="s">
        <v>2304</v>
      </c>
      <c r="AD228" s="169">
        <v>2.0505160239000543E-2</v>
      </c>
      <c r="AE228" s="181" t="s">
        <v>2717</v>
      </c>
      <c r="AF228" s="150"/>
      <c r="AG228" s="150"/>
      <c r="AH228" s="150" t="s">
        <v>2793</v>
      </c>
      <c r="AI228" s="150">
        <v>2</v>
      </c>
      <c r="AJ228" s="182">
        <v>40865</v>
      </c>
      <c r="AK228" s="150"/>
      <c r="AL228" s="150" t="s">
        <v>2580</v>
      </c>
      <c r="AM228" s="150"/>
      <c r="AN228" s="150" t="s">
        <v>2581</v>
      </c>
      <c r="AO228" s="215">
        <f t="shared" si="14"/>
        <v>2.3170831070070612</v>
      </c>
      <c r="AP228" s="210" t="s">
        <v>2813</v>
      </c>
    </row>
    <row r="229" spans="1:42" ht="255" hidden="1">
      <c r="A229" s="161" t="s">
        <v>1488</v>
      </c>
      <c r="B229" s="161" t="s">
        <v>1573</v>
      </c>
      <c r="C229" s="161" t="s">
        <v>1490</v>
      </c>
      <c r="D229" s="161" t="s">
        <v>1574</v>
      </c>
      <c r="E229" s="161" t="s">
        <v>1492</v>
      </c>
      <c r="F229" s="161" t="s">
        <v>2074</v>
      </c>
      <c r="G229" s="161">
        <v>7226611</v>
      </c>
      <c r="H229" s="161" t="s">
        <v>2075</v>
      </c>
      <c r="I229" s="161" t="s">
        <v>240</v>
      </c>
      <c r="J229" s="161" t="s">
        <v>41</v>
      </c>
      <c r="K229" s="161" t="s">
        <v>2076</v>
      </c>
      <c r="L229" s="161" t="s">
        <v>2077</v>
      </c>
      <c r="M229" s="161" t="s">
        <v>32</v>
      </c>
      <c r="N229" s="161">
        <v>2008</v>
      </c>
      <c r="O229" s="161" t="s">
        <v>2078</v>
      </c>
      <c r="P229" s="161" t="s">
        <v>1580</v>
      </c>
      <c r="Q229" s="161">
        <v>0.29670679999999999</v>
      </c>
      <c r="R229" s="161" t="s">
        <v>1667</v>
      </c>
      <c r="S229" s="180" t="s">
        <v>41</v>
      </c>
      <c r="T229" s="161"/>
      <c r="U229" s="161">
        <v>113</v>
      </c>
      <c r="V229" s="161" t="s">
        <v>2079</v>
      </c>
      <c r="W229" s="161" t="s">
        <v>36</v>
      </c>
      <c r="X229" s="161"/>
      <c r="Y229" s="161"/>
      <c r="Z229" s="161"/>
      <c r="AA229" s="161"/>
      <c r="AB229" s="161"/>
      <c r="AC229" s="150" t="s">
        <v>2304</v>
      </c>
      <c r="AD229" s="169">
        <v>3.2047800108636608E-2</v>
      </c>
      <c r="AE229" s="181" t="s">
        <v>2718</v>
      </c>
      <c r="AF229" s="150"/>
      <c r="AG229" s="150"/>
      <c r="AH229" s="150" t="s">
        <v>2793</v>
      </c>
      <c r="AI229" s="150">
        <v>2</v>
      </c>
      <c r="AJ229" s="182">
        <v>40865</v>
      </c>
      <c r="AK229" s="150"/>
      <c r="AL229" s="150" t="s">
        <v>2580</v>
      </c>
      <c r="AM229" s="150"/>
      <c r="AN229" s="150" t="s">
        <v>2581</v>
      </c>
      <c r="AO229" s="215">
        <f t="shared" si="14"/>
        <v>3.6214014122759366</v>
      </c>
      <c r="AP229" s="210" t="s">
        <v>2813</v>
      </c>
    </row>
    <row r="230" spans="1:42" ht="255" hidden="1">
      <c r="A230" s="161" t="s">
        <v>1488</v>
      </c>
      <c r="B230" s="161" t="s">
        <v>1573</v>
      </c>
      <c r="C230" s="161" t="s">
        <v>1490</v>
      </c>
      <c r="D230" s="161" t="s">
        <v>1574</v>
      </c>
      <c r="E230" s="161" t="s">
        <v>1492</v>
      </c>
      <c r="F230" s="161" t="s">
        <v>2074</v>
      </c>
      <c r="G230" s="161">
        <v>7226611</v>
      </c>
      <c r="H230" s="161" t="s">
        <v>2075</v>
      </c>
      <c r="I230" s="161" t="s">
        <v>240</v>
      </c>
      <c r="J230" s="161" t="s">
        <v>41</v>
      </c>
      <c r="K230" s="161" t="s">
        <v>2076</v>
      </c>
      <c r="L230" s="161" t="s">
        <v>2077</v>
      </c>
      <c r="M230" s="161" t="s">
        <v>32</v>
      </c>
      <c r="N230" s="161">
        <v>2008</v>
      </c>
      <c r="O230" s="161" t="s">
        <v>2078</v>
      </c>
      <c r="P230" s="161" t="s">
        <v>1580</v>
      </c>
      <c r="Q230" s="161">
        <v>0.29670679999999999</v>
      </c>
      <c r="R230" s="161" t="s">
        <v>1667</v>
      </c>
      <c r="S230" s="180" t="s">
        <v>41</v>
      </c>
      <c r="T230" s="161"/>
      <c r="U230" s="161">
        <v>113</v>
      </c>
      <c r="V230" s="161" t="s">
        <v>2079</v>
      </c>
      <c r="W230" s="161" t="s">
        <v>36</v>
      </c>
      <c r="X230" s="161"/>
      <c r="Y230" s="161"/>
      <c r="Z230" s="161"/>
      <c r="AA230" s="161"/>
      <c r="AB230" s="161"/>
      <c r="AC230" s="150" t="s">
        <v>2304</v>
      </c>
      <c r="AD230" s="169">
        <v>5.2960347637153717E-2</v>
      </c>
      <c r="AE230" s="181" t="s">
        <v>2719</v>
      </c>
      <c r="AF230" s="150"/>
      <c r="AG230" s="150"/>
      <c r="AH230" s="150" t="s">
        <v>2793</v>
      </c>
      <c r="AI230" s="150">
        <v>2</v>
      </c>
      <c r="AJ230" s="182">
        <v>40865</v>
      </c>
      <c r="AK230" s="150"/>
      <c r="AL230" s="150" t="s">
        <v>2580</v>
      </c>
      <c r="AM230" s="150"/>
      <c r="AN230" s="150" t="s">
        <v>2581</v>
      </c>
      <c r="AO230" s="215">
        <f t="shared" si="14"/>
        <v>5.9845192829983702</v>
      </c>
      <c r="AP230" s="210" t="s">
        <v>2813</v>
      </c>
    </row>
    <row r="231" spans="1:42" ht="255" hidden="1">
      <c r="A231" s="161" t="s">
        <v>1488</v>
      </c>
      <c r="B231" s="161" t="s">
        <v>1573</v>
      </c>
      <c r="C231" s="161" t="s">
        <v>1490</v>
      </c>
      <c r="D231" s="161" t="s">
        <v>1574</v>
      </c>
      <c r="E231" s="161" t="s">
        <v>1492</v>
      </c>
      <c r="F231" s="161" t="s">
        <v>2074</v>
      </c>
      <c r="G231" s="161">
        <v>7226611</v>
      </c>
      <c r="H231" s="161" t="s">
        <v>2075</v>
      </c>
      <c r="I231" s="161" t="s">
        <v>240</v>
      </c>
      <c r="J231" s="161" t="s">
        <v>41</v>
      </c>
      <c r="K231" s="161" t="s">
        <v>2076</v>
      </c>
      <c r="L231" s="161" t="s">
        <v>2077</v>
      </c>
      <c r="M231" s="161" t="s">
        <v>32</v>
      </c>
      <c r="N231" s="161">
        <v>2008</v>
      </c>
      <c r="O231" s="161" t="s">
        <v>2078</v>
      </c>
      <c r="P231" s="161" t="s">
        <v>1580</v>
      </c>
      <c r="Q231" s="161">
        <v>0.29670679999999999</v>
      </c>
      <c r="R231" s="161" t="s">
        <v>1667</v>
      </c>
      <c r="S231" s="180" t="s">
        <v>41</v>
      </c>
      <c r="T231" s="161"/>
      <c r="U231" s="161">
        <v>113</v>
      </c>
      <c r="V231" s="161" t="s">
        <v>2079</v>
      </c>
      <c r="W231" s="161" t="s">
        <v>36</v>
      </c>
      <c r="X231" s="161"/>
      <c r="Y231" s="161"/>
      <c r="Z231" s="161"/>
      <c r="AA231" s="161"/>
      <c r="AB231" s="161"/>
      <c r="AC231" s="150" t="s">
        <v>2304</v>
      </c>
      <c r="AD231" s="169">
        <v>2.5484338221980804E-2</v>
      </c>
      <c r="AE231" s="181" t="s">
        <v>2720</v>
      </c>
      <c r="AF231" s="150"/>
      <c r="AG231" s="150"/>
      <c r="AH231" s="150" t="s">
        <v>2793</v>
      </c>
      <c r="AI231" s="150">
        <v>2</v>
      </c>
      <c r="AJ231" s="182">
        <v>40865</v>
      </c>
      <c r="AK231" s="150"/>
      <c r="AL231" s="150" t="s">
        <v>2580</v>
      </c>
      <c r="AM231" s="150"/>
      <c r="AN231" s="150" t="s">
        <v>2581</v>
      </c>
      <c r="AO231" s="215">
        <f t="shared" si="14"/>
        <v>2.879730219083831</v>
      </c>
      <c r="AP231" s="210" t="s">
        <v>2813</v>
      </c>
    </row>
    <row r="232" spans="1:42" ht="255" hidden="1">
      <c r="A232" s="161" t="s">
        <v>1488</v>
      </c>
      <c r="B232" s="161" t="s">
        <v>1573</v>
      </c>
      <c r="C232" s="161" t="s">
        <v>1490</v>
      </c>
      <c r="D232" s="161" t="s">
        <v>1574</v>
      </c>
      <c r="E232" s="161" t="s">
        <v>1492</v>
      </c>
      <c r="F232" s="161" t="s">
        <v>2074</v>
      </c>
      <c r="G232" s="161">
        <v>7226611</v>
      </c>
      <c r="H232" s="161" t="s">
        <v>2075</v>
      </c>
      <c r="I232" s="161" t="s">
        <v>240</v>
      </c>
      <c r="J232" s="161" t="s">
        <v>41</v>
      </c>
      <c r="K232" s="161" t="s">
        <v>2076</v>
      </c>
      <c r="L232" s="161" t="s">
        <v>2077</v>
      </c>
      <c r="M232" s="161" t="s">
        <v>32</v>
      </c>
      <c r="N232" s="161">
        <v>2008</v>
      </c>
      <c r="O232" s="161" t="s">
        <v>2078</v>
      </c>
      <c r="P232" s="161" t="s">
        <v>1580</v>
      </c>
      <c r="Q232" s="161">
        <v>0.29670679999999999</v>
      </c>
      <c r="R232" s="161" t="s">
        <v>1667</v>
      </c>
      <c r="S232" s="180" t="s">
        <v>41</v>
      </c>
      <c r="T232" s="161"/>
      <c r="U232" s="161">
        <v>113</v>
      </c>
      <c r="V232" s="161" t="s">
        <v>2079</v>
      </c>
      <c r="W232" s="161" t="s">
        <v>36</v>
      </c>
      <c r="X232" s="161"/>
      <c r="Y232" s="161"/>
      <c r="Z232" s="161"/>
      <c r="AA232" s="161"/>
      <c r="AB232" s="161"/>
      <c r="AC232" s="150" t="s">
        <v>2304</v>
      </c>
      <c r="AD232" s="169">
        <v>3.4627919608908202E-2</v>
      </c>
      <c r="AE232" s="181" t="s">
        <v>2721</v>
      </c>
      <c r="AF232" s="150"/>
      <c r="AG232" s="150"/>
      <c r="AH232" s="150" t="s">
        <v>2793</v>
      </c>
      <c r="AI232" s="150">
        <v>2</v>
      </c>
      <c r="AJ232" s="182">
        <v>40865</v>
      </c>
      <c r="AK232" s="150"/>
      <c r="AL232" s="150" t="s">
        <v>2580</v>
      </c>
      <c r="AM232" s="150"/>
      <c r="AN232" s="150" t="s">
        <v>2581</v>
      </c>
      <c r="AO232" s="215">
        <f t="shared" si="14"/>
        <v>3.9129549158066266</v>
      </c>
      <c r="AP232" s="210" t="s">
        <v>2813</v>
      </c>
    </row>
    <row r="233" spans="1:42" ht="255" hidden="1">
      <c r="A233" s="161" t="s">
        <v>1488</v>
      </c>
      <c r="B233" s="161" t="s">
        <v>1573</v>
      </c>
      <c r="C233" s="161" t="s">
        <v>1490</v>
      </c>
      <c r="D233" s="161" t="s">
        <v>1574</v>
      </c>
      <c r="E233" s="161" t="s">
        <v>1492</v>
      </c>
      <c r="F233" s="161" t="s">
        <v>2074</v>
      </c>
      <c r="G233" s="161">
        <v>7226611</v>
      </c>
      <c r="H233" s="161" t="s">
        <v>2075</v>
      </c>
      <c r="I233" s="161" t="s">
        <v>240</v>
      </c>
      <c r="J233" s="161" t="s">
        <v>41</v>
      </c>
      <c r="K233" s="161" t="s">
        <v>2076</v>
      </c>
      <c r="L233" s="161" t="s">
        <v>2077</v>
      </c>
      <c r="M233" s="161" t="s">
        <v>32</v>
      </c>
      <c r="N233" s="161">
        <v>2008</v>
      </c>
      <c r="O233" s="161" t="s">
        <v>2078</v>
      </c>
      <c r="P233" s="161" t="s">
        <v>1580</v>
      </c>
      <c r="Q233" s="161">
        <v>0.29670679999999999</v>
      </c>
      <c r="R233" s="161" t="s">
        <v>1667</v>
      </c>
      <c r="S233" s="180" t="s">
        <v>41</v>
      </c>
      <c r="T233" s="161"/>
      <c r="U233" s="161">
        <v>113</v>
      </c>
      <c r="V233" s="161" t="s">
        <v>2079</v>
      </c>
      <c r="W233" s="161" t="s">
        <v>36</v>
      </c>
      <c r="X233" s="161"/>
      <c r="Y233" s="161"/>
      <c r="Z233" s="161"/>
      <c r="AA233" s="161"/>
      <c r="AB233" s="161"/>
      <c r="AC233" s="150" t="s">
        <v>2304</v>
      </c>
      <c r="AD233" s="169">
        <v>1.8830345826543544E-2</v>
      </c>
      <c r="AE233" s="181" t="s">
        <v>2722</v>
      </c>
      <c r="AF233" s="150"/>
      <c r="AG233" s="150"/>
      <c r="AH233" s="150" t="s">
        <v>2793</v>
      </c>
      <c r="AI233" s="150">
        <v>2</v>
      </c>
      <c r="AJ233" s="182">
        <v>40865</v>
      </c>
      <c r="AK233" s="150"/>
      <c r="AL233" s="150" t="s">
        <v>2580</v>
      </c>
      <c r="AM233" s="150"/>
      <c r="AN233" s="150" t="s">
        <v>2581</v>
      </c>
      <c r="AO233" s="215">
        <f t="shared" si="14"/>
        <v>2.1278290783994205</v>
      </c>
      <c r="AP233" s="210" t="s">
        <v>2813</v>
      </c>
    </row>
    <row r="234" spans="1:42" ht="140.25" hidden="1">
      <c r="A234" s="161" t="s">
        <v>884</v>
      </c>
      <c r="B234" s="161" t="s">
        <v>2080</v>
      </c>
      <c r="C234" s="161" t="s">
        <v>234</v>
      </c>
      <c r="D234" s="161" t="s">
        <v>2081</v>
      </c>
      <c r="E234" s="161" t="s">
        <v>236</v>
      </c>
      <c r="F234" s="161" t="s">
        <v>2082</v>
      </c>
      <c r="G234" s="161" t="s">
        <v>2083</v>
      </c>
      <c r="H234" s="161" t="s">
        <v>2084</v>
      </c>
      <c r="I234" s="161" t="s">
        <v>240</v>
      </c>
      <c r="J234" s="161" t="s">
        <v>1690</v>
      </c>
      <c r="K234" s="161" t="s">
        <v>2085</v>
      </c>
      <c r="L234" s="161" t="s">
        <v>50</v>
      </c>
      <c r="M234" s="161" t="s">
        <v>32</v>
      </c>
      <c r="N234" s="161">
        <v>2008</v>
      </c>
      <c r="O234" s="161" t="s">
        <v>2086</v>
      </c>
      <c r="P234" s="161" t="s">
        <v>2087</v>
      </c>
      <c r="Q234" s="161">
        <v>21.605581999999998</v>
      </c>
      <c r="R234" s="161" t="s">
        <v>1918</v>
      </c>
      <c r="S234" s="180" t="s">
        <v>41</v>
      </c>
      <c r="T234" s="161"/>
      <c r="U234" s="161">
        <v>9.4700000000000006</v>
      </c>
      <c r="V234" s="161" t="s">
        <v>35</v>
      </c>
      <c r="W234" s="161" t="s">
        <v>36</v>
      </c>
      <c r="X234" s="161" t="s">
        <v>2397</v>
      </c>
      <c r="Y234" s="161" t="s">
        <v>2398</v>
      </c>
      <c r="Z234" s="161"/>
      <c r="AA234" s="161"/>
      <c r="AB234" s="161"/>
      <c r="AC234" s="150" t="s">
        <v>2390</v>
      </c>
      <c r="AD234" s="169">
        <v>0.32919999999999999</v>
      </c>
      <c r="AE234" s="181">
        <v>90677114</v>
      </c>
      <c r="AF234" s="150">
        <v>21</v>
      </c>
      <c r="AG234" s="150"/>
      <c r="AH234" s="150" t="s">
        <v>2399</v>
      </c>
      <c r="AI234" s="150">
        <v>2</v>
      </c>
      <c r="AJ234" s="182">
        <v>40853</v>
      </c>
      <c r="AK234" s="150"/>
      <c r="AL234" s="150" t="s">
        <v>2580</v>
      </c>
      <c r="AM234" s="150" t="s">
        <v>2520</v>
      </c>
      <c r="AN234" s="150"/>
      <c r="AO234" s="215">
        <f t="shared" ref="AO234:AO240" si="15">AD234*AF234</f>
        <v>6.9131999999999998</v>
      </c>
      <c r="AP234" s="210" t="s">
        <v>2813</v>
      </c>
    </row>
    <row r="235" spans="1:42" ht="140.25" hidden="1">
      <c r="A235" s="161" t="s">
        <v>884</v>
      </c>
      <c r="B235" s="161" t="s">
        <v>2080</v>
      </c>
      <c r="C235" s="161" t="s">
        <v>234</v>
      </c>
      <c r="D235" s="161" t="s">
        <v>2081</v>
      </c>
      <c r="E235" s="161" t="s">
        <v>236</v>
      </c>
      <c r="F235" s="161" t="s">
        <v>2082</v>
      </c>
      <c r="G235" s="161" t="s">
        <v>2083</v>
      </c>
      <c r="H235" s="161" t="s">
        <v>2084</v>
      </c>
      <c r="I235" s="161" t="s">
        <v>240</v>
      </c>
      <c r="J235" s="161" t="s">
        <v>1690</v>
      </c>
      <c r="K235" s="161" t="s">
        <v>2085</v>
      </c>
      <c r="L235" s="161" t="s">
        <v>50</v>
      </c>
      <c r="M235" s="161" t="s">
        <v>32</v>
      </c>
      <c r="N235" s="161">
        <v>2008</v>
      </c>
      <c r="O235" s="161" t="s">
        <v>2086</v>
      </c>
      <c r="P235" s="161" t="s">
        <v>2087</v>
      </c>
      <c r="Q235" s="161">
        <v>21.605581999999998</v>
      </c>
      <c r="R235" s="161" t="s">
        <v>1918</v>
      </c>
      <c r="S235" s="180" t="s">
        <v>41</v>
      </c>
      <c r="T235" s="161"/>
      <c r="U235" s="161">
        <v>9.4700000000000006</v>
      </c>
      <c r="V235" s="161" t="s">
        <v>35</v>
      </c>
      <c r="W235" s="161" t="s">
        <v>36</v>
      </c>
      <c r="X235" s="161" t="s">
        <v>2397</v>
      </c>
      <c r="Y235" s="161" t="s">
        <v>2398</v>
      </c>
      <c r="Z235" s="161"/>
      <c r="AA235" s="161"/>
      <c r="AB235" s="161"/>
      <c r="AC235" s="150" t="s">
        <v>2390</v>
      </c>
      <c r="AD235" s="169">
        <v>0.38009999999999999</v>
      </c>
      <c r="AE235" s="181">
        <v>90677314</v>
      </c>
      <c r="AF235" s="150">
        <v>21</v>
      </c>
      <c r="AG235" s="150"/>
      <c r="AH235" s="150" t="s">
        <v>2399</v>
      </c>
      <c r="AI235" s="150">
        <v>2</v>
      </c>
      <c r="AJ235" s="182">
        <v>40853</v>
      </c>
      <c r="AK235" s="150"/>
      <c r="AL235" s="150" t="s">
        <v>2580</v>
      </c>
      <c r="AM235" s="150" t="s">
        <v>2520</v>
      </c>
      <c r="AN235" s="150"/>
      <c r="AO235" s="215">
        <f t="shared" si="15"/>
        <v>7.9821</v>
      </c>
      <c r="AP235" s="210" t="s">
        <v>2813</v>
      </c>
    </row>
    <row r="236" spans="1:42" ht="140.25" hidden="1">
      <c r="A236" s="161" t="s">
        <v>884</v>
      </c>
      <c r="B236" s="161" t="s">
        <v>2080</v>
      </c>
      <c r="C236" s="161" t="s">
        <v>234</v>
      </c>
      <c r="D236" s="161" t="s">
        <v>2081</v>
      </c>
      <c r="E236" s="161" t="s">
        <v>236</v>
      </c>
      <c r="F236" s="161" t="s">
        <v>2082</v>
      </c>
      <c r="G236" s="161" t="s">
        <v>2083</v>
      </c>
      <c r="H236" s="161" t="s">
        <v>2084</v>
      </c>
      <c r="I236" s="161" t="s">
        <v>240</v>
      </c>
      <c r="J236" s="161" t="s">
        <v>1690</v>
      </c>
      <c r="K236" s="161" t="s">
        <v>2085</v>
      </c>
      <c r="L236" s="161" t="s">
        <v>50</v>
      </c>
      <c r="M236" s="161" t="s">
        <v>32</v>
      </c>
      <c r="N236" s="161">
        <v>2008</v>
      </c>
      <c r="O236" s="161" t="s">
        <v>2086</v>
      </c>
      <c r="P236" s="161" t="s">
        <v>2087</v>
      </c>
      <c r="Q236" s="161">
        <v>21.605581999999998</v>
      </c>
      <c r="R236" s="161" t="s">
        <v>1918</v>
      </c>
      <c r="S236" s="180" t="s">
        <v>41</v>
      </c>
      <c r="T236" s="161"/>
      <c r="U236" s="161">
        <v>9.4700000000000006</v>
      </c>
      <c r="V236" s="161" t="s">
        <v>35</v>
      </c>
      <c r="W236" s="161" t="s">
        <v>36</v>
      </c>
      <c r="X236" s="161" t="s">
        <v>2397</v>
      </c>
      <c r="Y236" s="161" t="s">
        <v>2398</v>
      </c>
      <c r="Z236" s="161"/>
      <c r="AA236" s="161"/>
      <c r="AB236" s="161"/>
      <c r="AC236" s="150" t="s">
        <v>2390</v>
      </c>
      <c r="AD236" s="169">
        <v>0.29070000000000001</v>
      </c>
      <c r="AE236" s="181">
        <v>90677514</v>
      </c>
      <c r="AF236" s="150">
        <v>21</v>
      </c>
      <c r="AG236" s="150"/>
      <c r="AH236" s="150" t="s">
        <v>2399</v>
      </c>
      <c r="AI236" s="150">
        <v>2</v>
      </c>
      <c r="AJ236" s="182">
        <v>40853</v>
      </c>
      <c r="AK236" s="150"/>
      <c r="AL236" s="150" t="s">
        <v>2580</v>
      </c>
      <c r="AM236" s="150" t="s">
        <v>2520</v>
      </c>
      <c r="AN236" s="150"/>
      <c r="AO236" s="215">
        <f t="shared" si="15"/>
        <v>6.1047000000000002</v>
      </c>
      <c r="AP236" s="210" t="s">
        <v>2813</v>
      </c>
    </row>
    <row r="237" spans="1:42" ht="140.25" hidden="1">
      <c r="A237" s="161" t="s">
        <v>884</v>
      </c>
      <c r="B237" s="161" t="s">
        <v>2088</v>
      </c>
      <c r="C237" s="161" t="s">
        <v>234</v>
      </c>
      <c r="D237" s="161" t="s">
        <v>2089</v>
      </c>
      <c r="E237" s="161" t="s">
        <v>236</v>
      </c>
      <c r="F237" s="161" t="s">
        <v>215</v>
      </c>
      <c r="G237" s="161">
        <v>7364611</v>
      </c>
      <c r="H237" s="161" t="s">
        <v>2090</v>
      </c>
      <c r="I237" s="161" t="s">
        <v>240</v>
      </c>
      <c r="J237" s="161" t="s">
        <v>41</v>
      </c>
      <c r="K237" s="161" t="s">
        <v>2091</v>
      </c>
      <c r="L237" s="161" t="s">
        <v>50</v>
      </c>
      <c r="M237" s="161" t="s">
        <v>32</v>
      </c>
      <c r="N237" s="161">
        <v>2008</v>
      </c>
      <c r="O237" s="161" t="s">
        <v>2092</v>
      </c>
      <c r="P237" s="161" t="s">
        <v>2093</v>
      </c>
      <c r="Q237" s="161">
        <v>30.260347599999996</v>
      </c>
      <c r="R237" s="161" t="s">
        <v>1667</v>
      </c>
      <c r="S237" s="180" t="s">
        <v>41</v>
      </c>
      <c r="T237" s="161"/>
      <c r="U237" s="161">
        <v>18</v>
      </c>
      <c r="V237" s="161" t="s">
        <v>35</v>
      </c>
      <c r="W237" s="161" t="s">
        <v>36</v>
      </c>
      <c r="X237" s="161" t="s">
        <v>2397</v>
      </c>
      <c r="Y237" s="161" t="s">
        <v>2400</v>
      </c>
      <c r="Z237" s="161"/>
      <c r="AA237" s="161"/>
      <c r="AB237" s="161"/>
      <c r="AC237" s="150" t="s">
        <v>2390</v>
      </c>
      <c r="AD237" s="169">
        <v>0.21929999999999999</v>
      </c>
      <c r="AE237" s="181">
        <v>90614014</v>
      </c>
      <c r="AF237" s="150">
        <v>20</v>
      </c>
      <c r="AG237" s="150"/>
      <c r="AH237" s="150" t="s">
        <v>2401</v>
      </c>
      <c r="AI237" s="150">
        <v>2</v>
      </c>
      <c r="AJ237" s="182">
        <v>40853</v>
      </c>
      <c r="AK237" s="150"/>
      <c r="AL237" s="150" t="s">
        <v>2580</v>
      </c>
      <c r="AM237" s="150" t="s">
        <v>2520</v>
      </c>
      <c r="AN237" s="150"/>
      <c r="AO237" s="215">
        <f t="shared" si="15"/>
        <v>4.3860000000000001</v>
      </c>
      <c r="AP237" s="210" t="s">
        <v>2813</v>
      </c>
    </row>
    <row r="238" spans="1:42" ht="140.25" hidden="1">
      <c r="A238" s="161" t="s">
        <v>884</v>
      </c>
      <c r="B238" s="161" t="s">
        <v>2088</v>
      </c>
      <c r="C238" s="161" t="s">
        <v>234</v>
      </c>
      <c r="D238" s="161" t="s">
        <v>2089</v>
      </c>
      <c r="E238" s="161" t="s">
        <v>236</v>
      </c>
      <c r="F238" s="161" t="s">
        <v>215</v>
      </c>
      <c r="G238" s="161">
        <v>7364611</v>
      </c>
      <c r="H238" s="161" t="s">
        <v>2090</v>
      </c>
      <c r="I238" s="161" t="s">
        <v>240</v>
      </c>
      <c r="J238" s="161" t="s">
        <v>41</v>
      </c>
      <c r="K238" s="161" t="s">
        <v>2091</v>
      </c>
      <c r="L238" s="161" t="s">
        <v>50</v>
      </c>
      <c r="M238" s="161" t="s">
        <v>32</v>
      </c>
      <c r="N238" s="161">
        <v>2008</v>
      </c>
      <c r="O238" s="161" t="s">
        <v>2092</v>
      </c>
      <c r="P238" s="161" t="s">
        <v>2093</v>
      </c>
      <c r="Q238" s="161">
        <v>30.260347599999996</v>
      </c>
      <c r="R238" s="161" t="s">
        <v>1667</v>
      </c>
      <c r="S238" s="180" t="s">
        <v>41</v>
      </c>
      <c r="T238" s="161"/>
      <c r="U238" s="161">
        <v>18</v>
      </c>
      <c r="V238" s="161" t="s">
        <v>35</v>
      </c>
      <c r="W238" s="161" t="s">
        <v>36</v>
      </c>
      <c r="X238" s="161" t="s">
        <v>2397</v>
      </c>
      <c r="Y238" s="161" t="s">
        <v>2400</v>
      </c>
      <c r="Z238" s="161"/>
      <c r="AA238" s="161"/>
      <c r="AB238" s="161"/>
      <c r="AC238" s="150" t="s">
        <v>2390</v>
      </c>
      <c r="AD238" s="169">
        <v>0.74409999999999998</v>
      </c>
      <c r="AE238" s="181">
        <v>90614114</v>
      </c>
      <c r="AF238" s="150">
        <v>20</v>
      </c>
      <c r="AG238" s="150"/>
      <c r="AH238" s="150" t="s">
        <v>2401</v>
      </c>
      <c r="AI238" s="150">
        <v>2</v>
      </c>
      <c r="AJ238" s="182">
        <v>40853</v>
      </c>
      <c r="AK238" s="150"/>
      <c r="AL238" s="150" t="s">
        <v>2580</v>
      </c>
      <c r="AM238" s="150" t="s">
        <v>2520</v>
      </c>
      <c r="AN238" s="150"/>
      <c r="AO238" s="215">
        <f t="shared" si="15"/>
        <v>14.882</v>
      </c>
      <c r="AP238" s="210" t="s">
        <v>2813</v>
      </c>
    </row>
    <row r="239" spans="1:42" ht="140.25" hidden="1">
      <c r="A239" s="161" t="s">
        <v>884</v>
      </c>
      <c r="B239" s="161" t="s">
        <v>2088</v>
      </c>
      <c r="C239" s="161" t="s">
        <v>234</v>
      </c>
      <c r="D239" s="161" t="s">
        <v>2089</v>
      </c>
      <c r="E239" s="161" t="s">
        <v>236</v>
      </c>
      <c r="F239" s="161" t="s">
        <v>215</v>
      </c>
      <c r="G239" s="161">
        <v>7364611</v>
      </c>
      <c r="H239" s="161" t="s">
        <v>2090</v>
      </c>
      <c r="I239" s="161" t="s">
        <v>240</v>
      </c>
      <c r="J239" s="161" t="s">
        <v>41</v>
      </c>
      <c r="K239" s="161" t="s">
        <v>2091</v>
      </c>
      <c r="L239" s="161" t="s">
        <v>50</v>
      </c>
      <c r="M239" s="161" t="s">
        <v>32</v>
      </c>
      <c r="N239" s="161">
        <v>2008</v>
      </c>
      <c r="O239" s="161" t="s">
        <v>2092</v>
      </c>
      <c r="P239" s="161" t="s">
        <v>2093</v>
      </c>
      <c r="Q239" s="161">
        <v>30.260347599999996</v>
      </c>
      <c r="R239" s="161" t="s">
        <v>1667</v>
      </c>
      <c r="S239" s="180" t="s">
        <v>41</v>
      </c>
      <c r="T239" s="161"/>
      <c r="U239" s="161">
        <v>18</v>
      </c>
      <c r="V239" s="161" t="s">
        <v>35</v>
      </c>
      <c r="W239" s="161" t="s">
        <v>36</v>
      </c>
      <c r="X239" s="161" t="s">
        <v>2397</v>
      </c>
      <c r="Y239" s="161" t="s">
        <v>2400</v>
      </c>
      <c r="Z239" s="161"/>
      <c r="AA239" s="161"/>
      <c r="AB239" s="161"/>
      <c r="AC239" s="150" t="s">
        <v>2390</v>
      </c>
      <c r="AD239" s="169">
        <v>1.8499999999999999E-2</v>
      </c>
      <c r="AE239" s="181">
        <v>90614314</v>
      </c>
      <c r="AF239" s="150">
        <v>20</v>
      </c>
      <c r="AG239" s="150"/>
      <c r="AH239" s="150" t="s">
        <v>2401</v>
      </c>
      <c r="AI239" s="150">
        <v>2</v>
      </c>
      <c r="AJ239" s="182">
        <v>40853</v>
      </c>
      <c r="AK239" s="150"/>
      <c r="AL239" s="150" t="s">
        <v>2580</v>
      </c>
      <c r="AM239" s="150" t="s">
        <v>2520</v>
      </c>
      <c r="AN239" s="150"/>
      <c r="AO239" s="215">
        <f t="shared" si="15"/>
        <v>0.37</v>
      </c>
      <c r="AP239" s="210" t="s">
        <v>2813</v>
      </c>
    </row>
    <row r="240" spans="1:42" ht="140.25" hidden="1">
      <c r="A240" s="161" t="s">
        <v>884</v>
      </c>
      <c r="B240" s="161" t="s">
        <v>2088</v>
      </c>
      <c r="C240" s="161" t="s">
        <v>234</v>
      </c>
      <c r="D240" s="161" t="s">
        <v>2089</v>
      </c>
      <c r="E240" s="161" t="s">
        <v>236</v>
      </c>
      <c r="F240" s="161" t="s">
        <v>215</v>
      </c>
      <c r="G240" s="161">
        <v>7364611</v>
      </c>
      <c r="H240" s="161" t="s">
        <v>2090</v>
      </c>
      <c r="I240" s="161" t="s">
        <v>240</v>
      </c>
      <c r="J240" s="161" t="s">
        <v>41</v>
      </c>
      <c r="K240" s="161" t="s">
        <v>2091</v>
      </c>
      <c r="L240" s="161" t="s">
        <v>50</v>
      </c>
      <c r="M240" s="161" t="s">
        <v>32</v>
      </c>
      <c r="N240" s="161">
        <v>2008</v>
      </c>
      <c r="O240" s="161" t="s">
        <v>2092</v>
      </c>
      <c r="P240" s="161" t="s">
        <v>2093</v>
      </c>
      <c r="Q240" s="161">
        <v>30.260347599999996</v>
      </c>
      <c r="R240" s="161" t="s">
        <v>1667</v>
      </c>
      <c r="S240" s="180" t="s">
        <v>41</v>
      </c>
      <c r="T240" s="161"/>
      <c r="U240" s="161">
        <v>18</v>
      </c>
      <c r="V240" s="161" t="s">
        <v>35</v>
      </c>
      <c r="W240" s="161" t="s">
        <v>36</v>
      </c>
      <c r="X240" s="161" t="s">
        <v>2397</v>
      </c>
      <c r="Y240" s="161" t="s">
        <v>2400</v>
      </c>
      <c r="Z240" s="161"/>
      <c r="AA240" s="161"/>
      <c r="AB240" s="161"/>
      <c r="AC240" s="150" t="s">
        <v>2390</v>
      </c>
      <c r="AD240" s="169">
        <v>1.8100000000000002E-2</v>
      </c>
      <c r="AE240" s="181">
        <v>90614614</v>
      </c>
      <c r="AF240" s="150">
        <v>20</v>
      </c>
      <c r="AG240" s="150"/>
      <c r="AH240" s="150" t="s">
        <v>2401</v>
      </c>
      <c r="AI240" s="150">
        <v>2</v>
      </c>
      <c r="AJ240" s="182">
        <v>40853</v>
      </c>
      <c r="AK240" s="150"/>
      <c r="AL240" s="150" t="s">
        <v>2580</v>
      </c>
      <c r="AM240" s="150" t="s">
        <v>2520</v>
      </c>
      <c r="AN240" s="150"/>
      <c r="AO240" s="215">
        <f t="shared" si="15"/>
        <v>0.36200000000000004</v>
      </c>
      <c r="AP240" s="210" t="s">
        <v>2813</v>
      </c>
    </row>
    <row r="241" spans="1:42" ht="165.75" hidden="1">
      <c r="A241" s="161" t="s">
        <v>885</v>
      </c>
      <c r="B241" s="161" t="s">
        <v>1810</v>
      </c>
      <c r="C241" s="161" t="s">
        <v>245</v>
      </c>
      <c r="D241" s="161" t="s">
        <v>1811</v>
      </c>
      <c r="E241" s="161" t="s">
        <v>247</v>
      </c>
      <c r="F241" s="161" t="s">
        <v>2094</v>
      </c>
      <c r="G241" s="161">
        <v>7428011</v>
      </c>
      <c r="H241" s="161" t="s">
        <v>2095</v>
      </c>
      <c r="I241" s="161" t="s">
        <v>240</v>
      </c>
      <c r="J241" s="161" t="s">
        <v>41</v>
      </c>
      <c r="K241" s="161" t="s">
        <v>2096</v>
      </c>
      <c r="L241" s="161" t="s">
        <v>2097</v>
      </c>
      <c r="M241" s="161" t="s">
        <v>32</v>
      </c>
      <c r="N241" s="161">
        <v>2008</v>
      </c>
      <c r="O241" s="161" t="s">
        <v>2098</v>
      </c>
      <c r="P241" s="161" t="s">
        <v>2099</v>
      </c>
      <c r="Q241" s="161">
        <v>59.462158000000002</v>
      </c>
      <c r="R241" s="161" t="s">
        <v>1667</v>
      </c>
      <c r="S241" s="180" t="s">
        <v>41</v>
      </c>
      <c r="T241" s="161">
        <v>7.5961999999999999E-9</v>
      </c>
      <c r="U241" s="161">
        <v>3</v>
      </c>
      <c r="V241" s="161" t="s">
        <v>2100</v>
      </c>
      <c r="W241" s="161" t="s">
        <v>36</v>
      </c>
      <c r="X241" s="161"/>
      <c r="Y241" s="161"/>
      <c r="Z241" s="161"/>
      <c r="AA241" s="161"/>
      <c r="AB241" s="161"/>
      <c r="AC241" s="150" t="s">
        <v>2304</v>
      </c>
      <c r="AD241" s="169">
        <v>1.3495276653171389E-2</v>
      </c>
      <c r="AE241" s="181">
        <v>157514</v>
      </c>
      <c r="AF241" s="150"/>
      <c r="AG241" s="150"/>
      <c r="AH241" s="150" t="s">
        <v>2794</v>
      </c>
      <c r="AI241" s="150">
        <v>2</v>
      </c>
      <c r="AJ241" s="182">
        <v>40872</v>
      </c>
      <c r="AK241" s="150"/>
      <c r="AL241" s="150" t="s">
        <v>2723</v>
      </c>
      <c r="AM241" s="150" t="s">
        <v>2581</v>
      </c>
      <c r="AN241" s="150"/>
      <c r="AO241" s="215">
        <f t="shared" ref="AO241:AO251" si="16">AD241*U241</f>
        <v>4.0485829959514164E-2</v>
      </c>
      <c r="AP241" s="210" t="s">
        <v>2813</v>
      </c>
    </row>
    <row r="242" spans="1:42" ht="165.75" hidden="1">
      <c r="A242" s="161" t="s">
        <v>885</v>
      </c>
      <c r="B242" s="161" t="s">
        <v>1810</v>
      </c>
      <c r="C242" s="161" t="s">
        <v>245</v>
      </c>
      <c r="D242" s="161" t="s">
        <v>1811</v>
      </c>
      <c r="E242" s="161" t="s">
        <v>247</v>
      </c>
      <c r="F242" s="161" t="s">
        <v>2094</v>
      </c>
      <c r="G242" s="161">
        <v>7428011</v>
      </c>
      <c r="H242" s="161" t="s">
        <v>2095</v>
      </c>
      <c r="I242" s="161" t="s">
        <v>240</v>
      </c>
      <c r="J242" s="161" t="s">
        <v>41</v>
      </c>
      <c r="K242" s="161" t="s">
        <v>2096</v>
      </c>
      <c r="L242" s="161" t="s">
        <v>2097</v>
      </c>
      <c r="M242" s="161" t="s">
        <v>32</v>
      </c>
      <c r="N242" s="161">
        <v>2008</v>
      </c>
      <c r="O242" s="161" t="s">
        <v>2098</v>
      </c>
      <c r="P242" s="161" t="s">
        <v>2099</v>
      </c>
      <c r="Q242" s="161">
        <v>59.462158000000002</v>
      </c>
      <c r="R242" s="161" t="s">
        <v>1667</v>
      </c>
      <c r="S242" s="180" t="s">
        <v>41</v>
      </c>
      <c r="T242" s="161">
        <v>7.5961999999999999E-9</v>
      </c>
      <c r="U242" s="161">
        <v>3</v>
      </c>
      <c r="V242" s="161" t="s">
        <v>2100</v>
      </c>
      <c r="W242" s="161" t="s">
        <v>36</v>
      </c>
      <c r="X242" s="161"/>
      <c r="Y242" s="161"/>
      <c r="Z242" s="161"/>
      <c r="AA242" s="161"/>
      <c r="AB242" s="161"/>
      <c r="AC242" s="150" t="s">
        <v>2304</v>
      </c>
      <c r="AD242" s="169">
        <v>0.58940620782726039</v>
      </c>
      <c r="AE242" s="181">
        <v>878314</v>
      </c>
      <c r="AF242" s="150"/>
      <c r="AG242" s="150"/>
      <c r="AH242" s="150" t="s">
        <v>2795</v>
      </c>
      <c r="AI242" s="150">
        <v>2</v>
      </c>
      <c r="AJ242" s="182">
        <v>40872</v>
      </c>
      <c r="AK242" s="150"/>
      <c r="AL242" s="150" t="s">
        <v>2723</v>
      </c>
      <c r="AM242" s="150" t="s">
        <v>2581</v>
      </c>
      <c r="AN242" s="150"/>
      <c r="AO242" s="215">
        <f t="shared" si="16"/>
        <v>1.7682186234817812</v>
      </c>
      <c r="AP242" s="210" t="s">
        <v>2813</v>
      </c>
    </row>
    <row r="243" spans="1:42" ht="165.75" hidden="1">
      <c r="A243" s="161" t="s">
        <v>885</v>
      </c>
      <c r="B243" s="161" t="s">
        <v>1810</v>
      </c>
      <c r="C243" s="161" t="s">
        <v>245</v>
      </c>
      <c r="D243" s="161" t="s">
        <v>1811</v>
      </c>
      <c r="E243" s="161" t="s">
        <v>247</v>
      </c>
      <c r="F243" s="161" t="s">
        <v>2094</v>
      </c>
      <c r="G243" s="161">
        <v>7428011</v>
      </c>
      <c r="H243" s="161" t="s">
        <v>2095</v>
      </c>
      <c r="I243" s="161" t="s">
        <v>240</v>
      </c>
      <c r="J243" s="161" t="s">
        <v>41</v>
      </c>
      <c r="K243" s="161" t="s">
        <v>2096</v>
      </c>
      <c r="L243" s="161" t="s">
        <v>2097</v>
      </c>
      <c r="M243" s="161" t="s">
        <v>32</v>
      </c>
      <c r="N243" s="161">
        <v>2008</v>
      </c>
      <c r="O243" s="161" t="s">
        <v>2098</v>
      </c>
      <c r="P243" s="161" t="s">
        <v>2099</v>
      </c>
      <c r="Q243" s="161">
        <v>59.462158000000002</v>
      </c>
      <c r="R243" s="161" t="s">
        <v>1667</v>
      </c>
      <c r="S243" s="180" t="s">
        <v>41</v>
      </c>
      <c r="T243" s="161">
        <v>7.5961999999999999E-9</v>
      </c>
      <c r="U243" s="161">
        <v>3</v>
      </c>
      <c r="V243" s="161" t="s">
        <v>2100</v>
      </c>
      <c r="W243" s="161" t="s">
        <v>36</v>
      </c>
      <c r="X243" s="161"/>
      <c r="Y243" s="161"/>
      <c r="Z243" s="161"/>
      <c r="AA243" s="161"/>
      <c r="AB243" s="161"/>
      <c r="AC243" s="150" t="s">
        <v>2304</v>
      </c>
      <c r="AD243" s="169">
        <v>0.3970985155195681</v>
      </c>
      <c r="AE243" s="181">
        <v>878414</v>
      </c>
      <c r="AF243" s="150"/>
      <c r="AG243" s="150"/>
      <c r="AH243" s="150" t="s">
        <v>2795</v>
      </c>
      <c r="AI243" s="150">
        <v>2</v>
      </c>
      <c r="AJ243" s="182">
        <v>40872</v>
      </c>
      <c r="AK243" s="150"/>
      <c r="AL243" s="150" t="s">
        <v>2723</v>
      </c>
      <c r="AM243" s="150" t="s">
        <v>2581</v>
      </c>
      <c r="AN243" s="150"/>
      <c r="AO243" s="215">
        <f t="shared" si="16"/>
        <v>1.1912955465587043</v>
      </c>
      <c r="AP243" s="210" t="s">
        <v>2813</v>
      </c>
    </row>
    <row r="244" spans="1:42" ht="153" hidden="1">
      <c r="A244" s="161" t="s">
        <v>889</v>
      </c>
      <c r="B244" s="161" t="s">
        <v>2102</v>
      </c>
      <c r="C244" s="161" t="s">
        <v>301</v>
      </c>
      <c r="D244" s="161" t="s">
        <v>2103</v>
      </c>
      <c r="E244" s="161" t="s">
        <v>303</v>
      </c>
      <c r="F244" s="161" t="s">
        <v>2104</v>
      </c>
      <c r="G244" s="161">
        <v>8130911</v>
      </c>
      <c r="H244" s="161" t="s">
        <v>2105</v>
      </c>
      <c r="I244" s="161" t="s">
        <v>240</v>
      </c>
      <c r="J244" s="161" t="s">
        <v>41</v>
      </c>
      <c r="K244" s="161" t="s">
        <v>2106</v>
      </c>
      <c r="L244" s="161" t="s">
        <v>50</v>
      </c>
      <c r="M244" s="161" t="s">
        <v>32</v>
      </c>
      <c r="N244" s="161">
        <v>1997</v>
      </c>
      <c r="O244" s="161" t="s">
        <v>2107</v>
      </c>
      <c r="P244" s="161" t="s">
        <v>2108</v>
      </c>
      <c r="Q244" s="161">
        <v>18.083128000000002</v>
      </c>
      <c r="R244" s="161" t="s">
        <v>1667</v>
      </c>
      <c r="S244" s="180" t="s">
        <v>41</v>
      </c>
      <c r="T244" s="161"/>
      <c r="U244" s="161">
        <v>122.002</v>
      </c>
      <c r="V244" s="161" t="s">
        <v>2109</v>
      </c>
      <c r="W244" s="161" t="s">
        <v>36</v>
      </c>
      <c r="X244" s="161"/>
      <c r="Y244" s="161"/>
      <c r="Z244" s="161"/>
      <c r="AA244" s="161"/>
      <c r="AB244" s="161"/>
      <c r="AC244" s="150" t="s">
        <v>2304</v>
      </c>
      <c r="AD244" s="169">
        <v>1</v>
      </c>
      <c r="AE244" s="181">
        <v>100562614</v>
      </c>
      <c r="AF244" s="150"/>
      <c r="AG244" s="150"/>
      <c r="AH244" s="150" t="s">
        <v>2796</v>
      </c>
      <c r="AI244" s="150">
        <v>2</v>
      </c>
      <c r="AJ244" s="182">
        <v>40865</v>
      </c>
      <c r="AK244" s="150"/>
      <c r="AL244" s="150" t="s">
        <v>2580</v>
      </c>
      <c r="AM244" s="150" t="s">
        <v>2581</v>
      </c>
      <c r="AN244" s="150"/>
      <c r="AO244" s="215">
        <f t="shared" si="16"/>
        <v>122.002</v>
      </c>
      <c r="AP244" s="210" t="s">
        <v>2813</v>
      </c>
    </row>
    <row r="245" spans="1:42" ht="216.75" hidden="1">
      <c r="A245" s="161" t="s">
        <v>884</v>
      </c>
      <c r="B245" s="161">
        <v>18165</v>
      </c>
      <c r="C245" s="161" t="s">
        <v>234</v>
      </c>
      <c r="D245" s="161" t="s">
        <v>2110</v>
      </c>
      <c r="E245" s="161" t="s">
        <v>236</v>
      </c>
      <c r="F245" s="161" t="s">
        <v>1974</v>
      </c>
      <c r="G245" s="161" t="s">
        <v>2111</v>
      </c>
      <c r="H245" s="161" t="s">
        <v>2112</v>
      </c>
      <c r="I245" s="161" t="s">
        <v>240</v>
      </c>
      <c r="J245" s="161" t="s">
        <v>1690</v>
      </c>
      <c r="K245" s="161" t="s">
        <v>2113</v>
      </c>
      <c r="L245" s="161" t="s">
        <v>50</v>
      </c>
      <c r="M245" s="161" t="s">
        <v>32</v>
      </c>
      <c r="N245" s="161">
        <v>2008</v>
      </c>
      <c r="O245" s="161" t="s">
        <v>2114</v>
      </c>
      <c r="P245" s="161" t="s">
        <v>2115</v>
      </c>
      <c r="Q245" s="161">
        <v>45.830994199999999</v>
      </c>
      <c r="R245" s="161" t="s">
        <v>2116</v>
      </c>
      <c r="S245" s="180" t="s">
        <v>41</v>
      </c>
      <c r="T245" s="161"/>
      <c r="U245" s="161">
        <v>5.0999999999999996</v>
      </c>
      <c r="V245" s="161" t="s">
        <v>35</v>
      </c>
      <c r="W245" s="161" t="s">
        <v>36</v>
      </c>
      <c r="X245" s="161" t="s">
        <v>2300</v>
      </c>
      <c r="Y245" s="161"/>
      <c r="Z245" s="161"/>
      <c r="AA245" s="161"/>
      <c r="AB245" s="161"/>
      <c r="AC245" s="150" t="s">
        <v>2304</v>
      </c>
      <c r="AD245" s="169">
        <v>1E-3</v>
      </c>
      <c r="AE245" s="181">
        <v>90633114</v>
      </c>
      <c r="AF245" s="150"/>
      <c r="AG245" s="150"/>
      <c r="AH245" s="150" t="s">
        <v>2748</v>
      </c>
      <c r="AI245" s="150">
        <v>2</v>
      </c>
      <c r="AJ245" s="182">
        <v>40853</v>
      </c>
      <c r="AK245" s="150"/>
      <c r="AL245" s="150" t="s">
        <v>2580</v>
      </c>
      <c r="AM245" s="150" t="s">
        <v>2520</v>
      </c>
      <c r="AN245" s="150"/>
      <c r="AO245" s="215">
        <f t="shared" si="16"/>
        <v>5.0999999999999995E-3</v>
      </c>
      <c r="AP245" s="210" t="s">
        <v>2813</v>
      </c>
    </row>
    <row r="246" spans="1:42" ht="153" hidden="1">
      <c r="A246" s="161" t="s">
        <v>884</v>
      </c>
      <c r="B246" s="161">
        <v>18165</v>
      </c>
      <c r="C246" s="161" t="s">
        <v>234</v>
      </c>
      <c r="D246" s="161" t="s">
        <v>2110</v>
      </c>
      <c r="E246" s="161" t="s">
        <v>236</v>
      </c>
      <c r="F246" s="161" t="s">
        <v>1974</v>
      </c>
      <c r="G246" s="161" t="s">
        <v>2111</v>
      </c>
      <c r="H246" s="161" t="s">
        <v>2112</v>
      </c>
      <c r="I246" s="161" t="s">
        <v>240</v>
      </c>
      <c r="J246" s="161" t="s">
        <v>1690</v>
      </c>
      <c r="K246" s="161" t="s">
        <v>2113</v>
      </c>
      <c r="L246" s="161" t="s">
        <v>50</v>
      </c>
      <c r="M246" s="161" t="s">
        <v>32</v>
      </c>
      <c r="N246" s="161">
        <v>2008</v>
      </c>
      <c r="O246" s="161" t="s">
        <v>2114</v>
      </c>
      <c r="P246" s="161" t="s">
        <v>2115</v>
      </c>
      <c r="Q246" s="161">
        <v>45.830994199999999</v>
      </c>
      <c r="R246" s="161" t="s">
        <v>2116</v>
      </c>
      <c r="S246" s="180" t="s">
        <v>41</v>
      </c>
      <c r="T246" s="161"/>
      <c r="U246" s="161">
        <v>5.0999999999999996</v>
      </c>
      <c r="V246" s="161" t="s">
        <v>35</v>
      </c>
      <c r="W246" s="161" t="s">
        <v>36</v>
      </c>
      <c r="X246" s="161" t="s">
        <v>2300</v>
      </c>
      <c r="Y246" s="161"/>
      <c r="Z246" s="161"/>
      <c r="AA246" s="161"/>
      <c r="AB246" s="161"/>
      <c r="AC246" s="150" t="s">
        <v>2304</v>
      </c>
      <c r="AD246" s="169">
        <v>0.09</v>
      </c>
      <c r="AE246" s="181">
        <v>90633214</v>
      </c>
      <c r="AF246" s="150"/>
      <c r="AG246" s="150"/>
      <c r="AH246" s="150" t="s">
        <v>2749</v>
      </c>
      <c r="AI246" s="150">
        <v>2</v>
      </c>
      <c r="AJ246" s="182">
        <v>40853</v>
      </c>
      <c r="AK246" s="150"/>
      <c r="AL246" s="150" t="s">
        <v>2580</v>
      </c>
      <c r="AM246" s="150" t="s">
        <v>2520</v>
      </c>
      <c r="AN246" s="150"/>
      <c r="AO246" s="215">
        <f t="shared" si="16"/>
        <v>0.45899999999999996</v>
      </c>
      <c r="AP246" s="210" t="s">
        <v>2813</v>
      </c>
    </row>
    <row r="247" spans="1:42" ht="153" hidden="1">
      <c r="A247" s="161" t="s">
        <v>884</v>
      </c>
      <c r="B247" s="161">
        <v>18165</v>
      </c>
      <c r="C247" s="161" t="s">
        <v>234</v>
      </c>
      <c r="D247" s="161" t="s">
        <v>2110</v>
      </c>
      <c r="E247" s="161" t="s">
        <v>236</v>
      </c>
      <c r="F247" s="161" t="s">
        <v>1974</v>
      </c>
      <c r="G247" s="161" t="s">
        <v>2111</v>
      </c>
      <c r="H247" s="161" t="s">
        <v>2112</v>
      </c>
      <c r="I247" s="161" t="s">
        <v>240</v>
      </c>
      <c r="J247" s="161" t="s">
        <v>1690</v>
      </c>
      <c r="K247" s="161" t="s">
        <v>2113</v>
      </c>
      <c r="L247" s="161" t="s">
        <v>50</v>
      </c>
      <c r="M247" s="161" t="s">
        <v>32</v>
      </c>
      <c r="N247" s="161">
        <v>2008</v>
      </c>
      <c r="O247" s="161" t="s">
        <v>2114</v>
      </c>
      <c r="P247" s="161" t="s">
        <v>2115</v>
      </c>
      <c r="Q247" s="161">
        <v>45.830994199999999</v>
      </c>
      <c r="R247" s="161" t="s">
        <v>2116</v>
      </c>
      <c r="S247" s="180" t="s">
        <v>41</v>
      </c>
      <c r="T247" s="161"/>
      <c r="U247" s="161">
        <v>5.0999999999999996</v>
      </c>
      <c r="V247" s="161" t="s">
        <v>35</v>
      </c>
      <c r="W247" s="161" t="s">
        <v>36</v>
      </c>
      <c r="X247" s="161" t="s">
        <v>2300</v>
      </c>
      <c r="Y247" s="161"/>
      <c r="Z247" s="161"/>
      <c r="AA247" s="161"/>
      <c r="AB247" s="161"/>
      <c r="AC247" s="150" t="s">
        <v>2304</v>
      </c>
      <c r="AD247" s="169">
        <v>1.1999999999999999E-3</v>
      </c>
      <c r="AE247" s="181">
        <v>90633314</v>
      </c>
      <c r="AF247" s="150"/>
      <c r="AG247" s="150"/>
      <c r="AH247" s="150" t="s">
        <v>2749</v>
      </c>
      <c r="AI247" s="150">
        <v>2</v>
      </c>
      <c r="AJ247" s="182">
        <v>40853</v>
      </c>
      <c r="AK247" s="150"/>
      <c r="AL247" s="150" t="s">
        <v>2580</v>
      </c>
      <c r="AM247" s="150" t="s">
        <v>2520</v>
      </c>
      <c r="AN247" s="150"/>
      <c r="AO247" s="215">
        <f t="shared" si="16"/>
        <v>6.1199999999999987E-3</v>
      </c>
      <c r="AP247" s="210" t="s">
        <v>2813</v>
      </c>
    </row>
    <row r="248" spans="1:42" ht="153" hidden="1">
      <c r="A248" s="161" t="s">
        <v>884</v>
      </c>
      <c r="B248" s="161">
        <v>18165</v>
      </c>
      <c r="C248" s="161" t="s">
        <v>234</v>
      </c>
      <c r="D248" s="161" t="s">
        <v>2110</v>
      </c>
      <c r="E248" s="161" t="s">
        <v>236</v>
      </c>
      <c r="F248" s="161" t="s">
        <v>1974</v>
      </c>
      <c r="G248" s="161" t="s">
        <v>2111</v>
      </c>
      <c r="H248" s="161" t="s">
        <v>2112</v>
      </c>
      <c r="I248" s="161" t="s">
        <v>240</v>
      </c>
      <c r="J248" s="161" t="s">
        <v>1690</v>
      </c>
      <c r="K248" s="161" t="s">
        <v>2113</v>
      </c>
      <c r="L248" s="161" t="s">
        <v>50</v>
      </c>
      <c r="M248" s="161" t="s">
        <v>32</v>
      </c>
      <c r="N248" s="161">
        <v>2008</v>
      </c>
      <c r="O248" s="161" t="s">
        <v>2114</v>
      </c>
      <c r="P248" s="161" t="s">
        <v>2115</v>
      </c>
      <c r="Q248" s="161">
        <v>45.830994199999999</v>
      </c>
      <c r="R248" s="161" t="s">
        <v>2116</v>
      </c>
      <c r="S248" s="180" t="s">
        <v>41</v>
      </c>
      <c r="T248" s="161"/>
      <c r="U248" s="161">
        <v>5.0999999999999996</v>
      </c>
      <c r="V248" s="161" t="s">
        <v>35</v>
      </c>
      <c r="W248" s="161" t="s">
        <v>36</v>
      </c>
      <c r="X248" s="161" t="s">
        <v>2300</v>
      </c>
      <c r="Y248" s="161"/>
      <c r="Z248" s="161"/>
      <c r="AA248" s="161"/>
      <c r="AB248" s="161"/>
      <c r="AC248" s="150" t="s">
        <v>2304</v>
      </c>
      <c r="AD248" s="169">
        <v>5.8200000000000002E-2</v>
      </c>
      <c r="AE248" s="181">
        <v>90634114</v>
      </c>
      <c r="AF248" s="150"/>
      <c r="AG248" s="150"/>
      <c r="AH248" s="150" t="s">
        <v>2749</v>
      </c>
      <c r="AI248" s="150">
        <v>2</v>
      </c>
      <c r="AJ248" s="182">
        <v>40853</v>
      </c>
      <c r="AK248" s="150"/>
      <c r="AL248" s="150" t="s">
        <v>2580</v>
      </c>
      <c r="AM248" s="150" t="s">
        <v>2520</v>
      </c>
      <c r="AN248" s="150"/>
      <c r="AO248" s="215">
        <f t="shared" si="16"/>
        <v>0.29681999999999997</v>
      </c>
      <c r="AP248" s="210" t="s">
        <v>2813</v>
      </c>
    </row>
    <row r="249" spans="1:42" ht="153" hidden="1">
      <c r="A249" s="161" t="s">
        <v>884</v>
      </c>
      <c r="B249" s="161">
        <v>18165</v>
      </c>
      <c r="C249" s="161" t="s">
        <v>234</v>
      </c>
      <c r="D249" s="161" t="s">
        <v>2110</v>
      </c>
      <c r="E249" s="161" t="s">
        <v>236</v>
      </c>
      <c r="F249" s="161" t="s">
        <v>1974</v>
      </c>
      <c r="G249" s="161" t="s">
        <v>2111</v>
      </c>
      <c r="H249" s="161" t="s">
        <v>2112</v>
      </c>
      <c r="I249" s="161" t="s">
        <v>240</v>
      </c>
      <c r="J249" s="161" t="s">
        <v>1690</v>
      </c>
      <c r="K249" s="161" t="s">
        <v>2113</v>
      </c>
      <c r="L249" s="161" t="s">
        <v>50</v>
      </c>
      <c r="M249" s="161" t="s">
        <v>32</v>
      </c>
      <c r="N249" s="161">
        <v>2008</v>
      </c>
      <c r="O249" s="161" t="s">
        <v>2114</v>
      </c>
      <c r="P249" s="161" t="s">
        <v>2115</v>
      </c>
      <c r="Q249" s="161">
        <v>45.830994199999999</v>
      </c>
      <c r="R249" s="161" t="s">
        <v>2116</v>
      </c>
      <c r="S249" s="180" t="s">
        <v>41</v>
      </c>
      <c r="T249" s="161"/>
      <c r="U249" s="161">
        <v>5.0999999999999996</v>
      </c>
      <c r="V249" s="161" t="s">
        <v>35</v>
      </c>
      <c r="W249" s="161" t="s">
        <v>36</v>
      </c>
      <c r="X249" s="161" t="s">
        <v>2300</v>
      </c>
      <c r="Y249" s="161"/>
      <c r="Z249" s="161"/>
      <c r="AA249" s="161"/>
      <c r="AB249" s="161"/>
      <c r="AC249" s="150" t="s">
        <v>2304</v>
      </c>
      <c r="AD249" s="169">
        <v>0.22370000000000001</v>
      </c>
      <c r="AE249" s="181">
        <v>90634214</v>
      </c>
      <c r="AF249" s="150"/>
      <c r="AG249" s="150"/>
      <c r="AH249" s="150" t="s">
        <v>2749</v>
      </c>
      <c r="AI249" s="150">
        <v>2</v>
      </c>
      <c r="AJ249" s="182">
        <v>40853</v>
      </c>
      <c r="AK249" s="150"/>
      <c r="AL249" s="150" t="s">
        <v>2580</v>
      </c>
      <c r="AM249" s="150" t="s">
        <v>2520</v>
      </c>
      <c r="AN249" s="150"/>
      <c r="AO249" s="215">
        <f t="shared" si="16"/>
        <v>1.1408700000000001</v>
      </c>
      <c r="AP249" s="210" t="s">
        <v>2813</v>
      </c>
    </row>
    <row r="250" spans="1:42" ht="153" hidden="1">
      <c r="A250" s="161" t="s">
        <v>884</v>
      </c>
      <c r="B250" s="161">
        <v>18165</v>
      </c>
      <c r="C250" s="161" t="s">
        <v>234</v>
      </c>
      <c r="D250" s="161" t="s">
        <v>2110</v>
      </c>
      <c r="E250" s="161" t="s">
        <v>236</v>
      </c>
      <c r="F250" s="161" t="s">
        <v>1974</v>
      </c>
      <c r="G250" s="161" t="s">
        <v>2111</v>
      </c>
      <c r="H250" s="161" t="s">
        <v>2112</v>
      </c>
      <c r="I250" s="161" t="s">
        <v>240</v>
      </c>
      <c r="J250" s="161" t="s">
        <v>1690</v>
      </c>
      <c r="K250" s="161" t="s">
        <v>2113</v>
      </c>
      <c r="L250" s="161" t="s">
        <v>50</v>
      </c>
      <c r="M250" s="161" t="s">
        <v>32</v>
      </c>
      <c r="N250" s="161">
        <v>2008</v>
      </c>
      <c r="O250" s="161" t="s">
        <v>2114</v>
      </c>
      <c r="P250" s="161" t="s">
        <v>2115</v>
      </c>
      <c r="Q250" s="161">
        <v>45.830994199999999</v>
      </c>
      <c r="R250" s="161" t="s">
        <v>2116</v>
      </c>
      <c r="S250" s="180" t="s">
        <v>41</v>
      </c>
      <c r="T250" s="161"/>
      <c r="U250" s="161">
        <v>5.0999999999999996</v>
      </c>
      <c r="V250" s="161" t="s">
        <v>35</v>
      </c>
      <c r="W250" s="161" t="s">
        <v>36</v>
      </c>
      <c r="X250" s="161" t="s">
        <v>2300</v>
      </c>
      <c r="Y250" s="161"/>
      <c r="Z250" s="161"/>
      <c r="AA250" s="161"/>
      <c r="AB250" s="161"/>
      <c r="AC250" s="150" t="s">
        <v>2304</v>
      </c>
      <c r="AD250" s="169">
        <v>1.0500000000000001E-2</v>
      </c>
      <c r="AE250" s="181">
        <v>90634314</v>
      </c>
      <c r="AF250" s="150"/>
      <c r="AG250" s="150"/>
      <c r="AH250" s="150" t="s">
        <v>2749</v>
      </c>
      <c r="AI250" s="150">
        <v>2</v>
      </c>
      <c r="AJ250" s="182">
        <v>40853</v>
      </c>
      <c r="AK250" s="150"/>
      <c r="AL250" s="150" t="s">
        <v>2580</v>
      </c>
      <c r="AM250" s="150" t="s">
        <v>2520</v>
      </c>
      <c r="AN250" s="150"/>
      <c r="AO250" s="215">
        <f t="shared" si="16"/>
        <v>5.355E-2</v>
      </c>
      <c r="AP250" s="210" t="s">
        <v>2813</v>
      </c>
    </row>
    <row r="251" spans="1:42" ht="153" hidden="1">
      <c r="A251" s="161" t="s">
        <v>884</v>
      </c>
      <c r="B251" s="161">
        <v>18165</v>
      </c>
      <c r="C251" s="161" t="s">
        <v>234</v>
      </c>
      <c r="D251" s="161" t="s">
        <v>2110</v>
      </c>
      <c r="E251" s="161" t="s">
        <v>236</v>
      </c>
      <c r="F251" s="161" t="s">
        <v>1974</v>
      </c>
      <c r="G251" s="161" t="s">
        <v>2111</v>
      </c>
      <c r="H251" s="161" t="s">
        <v>2112</v>
      </c>
      <c r="I251" s="161" t="s">
        <v>240</v>
      </c>
      <c r="J251" s="161" t="s">
        <v>1690</v>
      </c>
      <c r="K251" s="161" t="s">
        <v>2113</v>
      </c>
      <c r="L251" s="161" t="s">
        <v>50</v>
      </c>
      <c r="M251" s="161" t="s">
        <v>32</v>
      </c>
      <c r="N251" s="161">
        <v>2008</v>
      </c>
      <c r="O251" s="161" t="s">
        <v>2114</v>
      </c>
      <c r="P251" s="161" t="s">
        <v>2115</v>
      </c>
      <c r="Q251" s="161">
        <v>45.830994199999999</v>
      </c>
      <c r="R251" s="161" t="s">
        <v>2116</v>
      </c>
      <c r="S251" s="180" t="s">
        <v>41</v>
      </c>
      <c r="T251" s="161"/>
      <c r="U251" s="161">
        <v>5.0999999999999996</v>
      </c>
      <c r="V251" s="161" t="s">
        <v>35</v>
      </c>
      <c r="W251" s="161" t="s">
        <v>36</v>
      </c>
      <c r="X251" s="161" t="s">
        <v>2300</v>
      </c>
      <c r="Y251" s="161"/>
      <c r="Z251" s="161"/>
      <c r="AA251" s="161"/>
      <c r="AB251" s="161"/>
      <c r="AC251" s="150" t="s">
        <v>2304</v>
      </c>
      <c r="AD251" s="169">
        <v>0.61529999999999996</v>
      </c>
      <c r="AE251" s="181">
        <v>90634514</v>
      </c>
      <c r="AF251" s="150"/>
      <c r="AG251" s="150"/>
      <c r="AH251" s="150" t="s">
        <v>2749</v>
      </c>
      <c r="AI251" s="150">
        <v>2</v>
      </c>
      <c r="AJ251" s="182">
        <v>40853</v>
      </c>
      <c r="AK251" s="150"/>
      <c r="AL251" s="150" t="s">
        <v>2580</v>
      </c>
      <c r="AM251" s="150" t="s">
        <v>2520</v>
      </c>
      <c r="AN251" s="150"/>
      <c r="AO251" s="215">
        <f t="shared" si="16"/>
        <v>3.1380299999999997</v>
      </c>
      <c r="AP251" s="210" t="s">
        <v>2813</v>
      </c>
    </row>
    <row r="252" spans="1:42" ht="306" hidden="1">
      <c r="A252" s="161" t="s">
        <v>902</v>
      </c>
      <c r="B252" s="161" t="s">
        <v>2117</v>
      </c>
      <c r="C252" s="161" t="s">
        <v>601</v>
      </c>
      <c r="D252" s="161" t="s">
        <v>2118</v>
      </c>
      <c r="E252" s="161" t="s">
        <v>603</v>
      </c>
      <c r="F252" s="161" t="s">
        <v>2483</v>
      </c>
      <c r="G252" s="202" t="s">
        <v>2751</v>
      </c>
      <c r="H252" s="161" t="s">
        <v>2119</v>
      </c>
      <c r="I252" s="202" t="s">
        <v>2752</v>
      </c>
      <c r="J252" s="161" t="s">
        <v>1690</v>
      </c>
      <c r="K252" s="161" t="s">
        <v>2753</v>
      </c>
      <c r="L252" s="161" t="s">
        <v>50</v>
      </c>
      <c r="M252" s="161" t="s">
        <v>32</v>
      </c>
      <c r="N252" s="161">
        <v>2008</v>
      </c>
      <c r="O252" s="161" t="s">
        <v>2754</v>
      </c>
      <c r="P252" s="161" t="s">
        <v>2118</v>
      </c>
      <c r="Q252" s="161">
        <v>1.7988439999999999</v>
      </c>
      <c r="R252" s="161" t="s">
        <v>1667</v>
      </c>
      <c r="S252" s="180" t="s">
        <v>41</v>
      </c>
      <c r="T252" s="161"/>
      <c r="U252" s="161">
        <v>20</v>
      </c>
      <c r="V252" s="161" t="s">
        <v>35</v>
      </c>
      <c r="W252" s="161" t="s">
        <v>36</v>
      </c>
      <c r="X252" s="161" t="s">
        <v>2484</v>
      </c>
      <c r="Y252" s="161" t="s">
        <v>2486</v>
      </c>
      <c r="Z252" s="161" t="s">
        <v>2485</v>
      </c>
      <c r="AA252" s="161"/>
      <c r="AB252" s="161"/>
      <c r="AC252" s="150" t="s">
        <v>2297</v>
      </c>
      <c r="AD252" s="169"/>
      <c r="AE252" s="181"/>
      <c r="AF252" s="150"/>
      <c r="AG252" s="150"/>
      <c r="AH252" s="150"/>
      <c r="AI252" s="150">
        <v>9</v>
      </c>
      <c r="AJ252" s="182">
        <v>40853</v>
      </c>
      <c r="AK252" s="150"/>
      <c r="AL252" s="150" t="s">
        <v>2580</v>
      </c>
      <c r="AM252" s="150" t="s">
        <v>2581</v>
      </c>
      <c r="AN252" s="150"/>
      <c r="AO252" s="215"/>
      <c r="AP252" s="210" t="s">
        <v>2813</v>
      </c>
    </row>
    <row r="253" spans="1:42" ht="306" hidden="1">
      <c r="A253" s="161" t="s">
        <v>889</v>
      </c>
      <c r="B253" s="161" t="s">
        <v>2120</v>
      </c>
      <c r="C253" s="161" t="s">
        <v>301</v>
      </c>
      <c r="D253" s="161" t="s">
        <v>2121</v>
      </c>
      <c r="E253" s="161" t="s">
        <v>303</v>
      </c>
      <c r="F253" s="161" t="s">
        <v>2122</v>
      </c>
      <c r="G253" s="161">
        <v>13429211</v>
      </c>
      <c r="H253" s="161" t="s">
        <v>2101</v>
      </c>
      <c r="I253" s="161" t="s">
        <v>240</v>
      </c>
      <c r="J253" s="161" t="s">
        <v>41</v>
      </c>
      <c r="K253" s="161" t="s">
        <v>2123</v>
      </c>
      <c r="L253" s="161" t="s">
        <v>41</v>
      </c>
      <c r="M253" s="161" t="s">
        <v>32</v>
      </c>
      <c r="N253" s="161">
        <v>1994</v>
      </c>
      <c r="O253" s="161" t="s">
        <v>2124</v>
      </c>
      <c r="P253" s="161" t="s">
        <v>2125</v>
      </c>
      <c r="Q253" s="161">
        <v>18.212306000000002</v>
      </c>
      <c r="R253" s="161" t="s">
        <v>1667</v>
      </c>
      <c r="S253" s="180" t="s">
        <v>41</v>
      </c>
      <c r="T253" s="161"/>
      <c r="U253" s="161">
        <v>15.960000000000003</v>
      </c>
      <c r="V253" s="161" t="s">
        <v>35</v>
      </c>
      <c r="W253" s="161" t="s">
        <v>36</v>
      </c>
      <c r="X253" s="161"/>
      <c r="Y253" s="161"/>
      <c r="Z253" s="161"/>
      <c r="AA253" s="161"/>
      <c r="AB253" s="161"/>
      <c r="AC253" s="150" t="s">
        <v>2304</v>
      </c>
      <c r="AD253" s="169">
        <v>1</v>
      </c>
      <c r="AE253" s="181">
        <v>100539214</v>
      </c>
      <c r="AF253" s="150"/>
      <c r="AG253" s="150"/>
      <c r="AH253" s="150" t="s">
        <v>2797</v>
      </c>
      <c r="AI253" s="150">
        <v>2</v>
      </c>
      <c r="AJ253" s="182">
        <v>40865</v>
      </c>
      <c r="AK253" s="150"/>
      <c r="AL253" s="150" t="s">
        <v>2580</v>
      </c>
      <c r="AM253" s="150" t="s">
        <v>2581</v>
      </c>
      <c r="AN253" s="150"/>
      <c r="AO253" s="215">
        <f t="shared" ref="AO253:AO256" si="17">AD253*U253</f>
        <v>15.960000000000003</v>
      </c>
      <c r="AP253" s="210" t="s">
        <v>2813</v>
      </c>
    </row>
    <row r="254" spans="1:42" s="187" customFormat="1" ht="165.75" hidden="1">
      <c r="A254" s="161" t="s">
        <v>2126</v>
      </c>
      <c r="B254" s="161" t="s">
        <v>2127</v>
      </c>
      <c r="C254" s="161" t="s">
        <v>452</v>
      </c>
      <c r="D254" s="161" t="s">
        <v>202</v>
      </c>
      <c r="E254" s="161" t="s">
        <v>2128</v>
      </c>
      <c r="F254" s="161" t="s">
        <v>2129</v>
      </c>
      <c r="G254" s="161">
        <v>1057611</v>
      </c>
      <c r="H254" s="161" t="s">
        <v>2130</v>
      </c>
      <c r="I254" s="161" t="s">
        <v>2131</v>
      </c>
      <c r="J254" s="161" t="s">
        <v>2132</v>
      </c>
      <c r="K254" s="161" t="s">
        <v>2133</v>
      </c>
      <c r="L254" s="161" t="s">
        <v>50</v>
      </c>
      <c r="M254" s="161" t="s">
        <v>32</v>
      </c>
      <c r="N254" s="161">
        <v>2008</v>
      </c>
      <c r="O254" s="161" t="s">
        <v>2134</v>
      </c>
      <c r="P254" s="161" t="s">
        <v>1085</v>
      </c>
      <c r="Q254" s="161">
        <v>3.35</v>
      </c>
      <c r="R254" s="161" t="s">
        <v>1497</v>
      </c>
      <c r="S254" s="180" t="s">
        <v>41</v>
      </c>
      <c r="T254" s="161"/>
      <c r="U254" s="161">
        <v>2.56</v>
      </c>
      <c r="V254" s="161" t="s">
        <v>35</v>
      </c>
      <c r="W254" s="161" t="s">
        <v>36</v>
      </c>
      <c r="X254" s="161" t="s">
        <v>2300</v>
      </c>
      <c r="Y254" s="161" t="s">
        <v>2515</v>
      </c>
      <c r="Z254" s="161"/>
      <c r="AA254" s="161"/>
      <c r="AB254" s="161"/>
      <c r="AC254" s="184" t="s">
        <v>2304</v>
      </c>
      <c r="AD254" s="185">
        <v>0.36792757840284512</v>
      </c>
      <c r="AE254" s="186">
        <v>86776414</v>
      </c>
      <c r="AF254" s="184"/>
      <c r="AG254" s="184"/>
      <c r="AH254" s="184" t="s">
        <v>2798</v>
      </c>
      <c r="AI254" s="184">
        <v>2</v>
      </c>
      <c r="AJ254" s="200">
        <v>40872</v>
      </c>
      <c r="AK254" s="184"/>
      <c r="AL254" s="184" t="s">
        <v>2580</v>
      </c>
      <c r="AM254" s="184" t="s">
        <v>2581</v>
      </c>
      <c r="AN254" s="184"/>
      <c r="AO254" s="215">
        <f t="shared" si="17"/>
        <v>0.9418946007112835</v>
      </c>
      <c r="AP254" s="210" t="s">
        <v>2813</v>
      </c>
    </row>
    <row r="255" spans="1:42" s="187" customFormat="1" ht="165.75" hidden="1">
      <c r="A255" s="161" t="s">
        <v>2126</v>
      </c>
      <c r="B255" s="161" t="s">
        <v>2127</v>
      </c>
      <c r="C255" s="161" t="s">
        <v>452</v>
      </c>
      <c r="D255" s="161" t="s">
        <v>202</v>
      </c>
      <c r="E255" s="161" t="s">
        <v>2128</v>
      </c>
      <c r="F255" s="161" t="s">
        <v>2129</v>
      </c>
      <c r="G255" s="161">
        <v>1057611</v>
      </c>
      <c r="H255" s="161" t="s">
        <v>2130</v>
      </c>
      <c r="I255" s="161" t="s">
        <v>2131</v>
      </c>
      <c r="J255" s="161" t="s">
        <v>2132</v>
      </c>
      <c r="K255" s="161" t="s">
        <v>2133</v>
      </c>
      <c r="L255" s="161" t="s">
        <v>50</v>
      </c>
      <c r="M255" s="161" t="s">
        <v>32</v>
      </c>
      <c r="N255" s="161">
        <v>2008</v>
      </c>
      <c r="O255" s="161" t="s">
        <v>2134</v>
      </c>
      <c r="P255" s="161" t="s">
        <v>1085</v>
      </c>
      <c r="Q255" s="161">
        <v>3.35</v>
      </c>
      <c r="R255" s="161" t="s">
        <v>1497</v>
      </c>
      <c r="S255" s="180" t="s">
        <v>41</v>
      </c>
      <c r="T255" s="161"/>
      <c r="U255" s="161">
        <v>2.56</v>
      </c>
      <c r="V255" s="161" t="s">
        <v>35</v>
      </c>
      <c r="W255" s="161" t="s">
        <v>36</v>
      </c>
      <c r="X255" s="161" t="s">
        <v>2300</v>
      </c>
      <c r="Y255" s="161" t="s">
        <v>2515</v>
      </c>
      <c r="Z255" s="161"/>
      <c r="AA255" s="161"/>
      <c r="AB255" s="161"/>
      <c r="AC255" s="184" t="s">
        <v>2304</v>
      </c>
      <c r="AD255" s="185">
        <v>0.29097963142580019</v>
      </c>
      <c r="AE255" s="186">
        <v>86776514</v>
      </c>
      <c r="AF255" s="184"/>
      <c r="AG255" s="184"/>
      <c r="AH255" s="184" t="s">
        <v>2798</v>
      </c>
      <c r="AI255" s="184">
        <v>2</v>
      </c>
      <c r="AJ255" s="200">
        <v>40872</v>
      </c>
      <c r="AK255" s="184"/>
      <c r="AL255" s="184" t="s">
        <v>2580</v>
      </c>
      <c r="AM255" s="184" t="s">
        <v>2581</v>
      </c>
      <c r="AN255" s="184"/>
      <c r="AO255" s="215">
        <f t="shared" si="17"/>
        <v>0.74490785645004853</v>
      </c>
      <c r="AP255" s="210" t="s">
        <v>2813</v>
      </c>
    </row>
    <row r="256" spans="1:42" s="187" customFormat="1" ht="165.75" hidden="1">
      <c r="A256" s="161" t="s">
        <v>2126</v>
      </c>
      <c r="B256" s="161" t="s">
        <v>2127</v>
      </c>
      <c r="C256" s="161" t="s">
        <v>452</v>
      </c>
      <c r="D256" s="161" t="s">
        <v>202</v>
      </c>
      <c r="E256" s="161" t="s">
        <v>2128</v>
      </c>
      <c r="F256" s="161" t="s">
        <v>2129</v>
      </c>
      <c r="G256" s="161">
        <v>1057611</v>
      </c>
      <c r="H256" s="161" t="s">
        <v>2130</v>
      </c>
      <c r="I256" s="161" t="s">
        <v>2131</v>
      </c>
      <c r="J256" s="161" t="s">
        <v>2132</v>
      </c>
      <c r="K256" s="161" t="s">
        <v>2133</v>
      </c>
      <c r="L256" s="161" t="s">
        <v>50</v>
      </c>
      <c r="M256" s="161" t="s">
        <v>32</v>
      </c>
      <c r="N256" s="161">
        <v>2008</v>
      </c>
      <c r="O256" s="161" t="s">
        <v>2134</v>
      </c>
      <c r="P256" s="161" t="s">
        <v>1085</v>
      </c>
      <c r="Q256" s="161">
        <v>3.35</v>
      </c>
      <c r="R256" s="161" t="s">
        <v>1497</v>
      </c>
      <c r="S256" s="180" t="s">
        <v>41</v>
      </c>
      <c r="T256" s="161"/>
      <c r="U256" s="161">
        <v>2.56</v>
      </c>
      <c r="V256" s="161" t="s">
        <v>35</v>
      </c>
      <c r="W256" s="161" t="s">
        <v>36</v>
      </c>
      <c r="X256" s="161" t="s">
        <v>2300</v>
      </c>
      <c r="Y256" s="161" t="s">
        <v>2515</v>
      </c>
      <c r="Z256" s="161"/>
      <c r="AA256" s="161"/>
      <c r="AB256" s="161"/>
      <c r="AC256" s="184" t="s">
        <v>2304</v>
      </c>
      <c r="AD256" s="185">
        <v>0.34109279017135463</v>
      </c>
      <c r="AE256" s="186">
        <v>86776614</v>
      </c>
      <c r="AF256" s="184"/>
      <c r="AG256" s="184"/>
      <c r="AH256" s="184" t="s">
        <v>2798</v>
      </c>
      <c r="AI256" s="184">
        <v>2</v>
      </c>
      <c r="AJ256" s="200">
        <v>40872</v>
      </c>
      <c r="AK256" s="184"/>
      <c r="AL256" s="184" t="s">
        <v>2580</v>
      </c>
      <c r="AM256" s="184" t="s">
        <v>2581</v>
      </c>
      <c r="AN256" s="184"/>
      <c r="AO256" s="215">
        <f t="shared" si="17"/>
        <v>0.87319754283866791</v>
      </c>
      <c r="AP256" s="210" t="s">
        <v>2813</v>
      </c>
    </row>
    <row r="257" spans="1:42" ht="89.25" hidden="1">
      <c r="A257" s="161" t="s">
        <v>884</v>
      </c>
      <c r="B257" s="161" t="s">
        <v>1836</v>
      </c>
      <c r="C257" s="161" t="s">
        <v>234</v>
      </c>
      <c r="D257" s="161" t="s">
        <v>1156</v>
      </c>
      <c r="E257" s="161" t="s">
        <v>236</v>
      </c>
      <c r="F257" s="161" t="s">
        <v>2135</v>
      </c>
      <c r="G257" s="161" t="s">
        <v>2136</v>
      </c>
      <c r="H257" s="161" t="s">
        <v>2137</v>
      </c>
      <c r="I257" s="161" t="s">
        <v>2131</v>
      </c>
      <c r="J257" s="161" t="s">
        <v>2132</v>
      </c>
      <c r="K257" s="161" t="s">
        <v>2138</v>
      </c>
      <c r="L257" s="161" t="s">
        <v>50</v>
      </c>
      <c r="M257" s="161" t="s">
        <v>32</v>
      </c>
      <c r="N257" s="161">
        <v>2008</v>
      </c>
      <c r="O257" s="161" t="s">
        <v>2139</v>
      </c>
      <c r="P257" s="161" t="s">
        <v>2140</v>
      </c>
      <c r="Q257" s="161">
        <v>46.92</v>
      </c>
      <c r="R257" s="161" t="s">
        <v>1497</v>
      </c>
      <c r="S257" s="180" t="s">
        <v>41</v>
      </c>
      <c r="T257" s="161"/>
      <c r="U257" s="161">
        <v>50.3</v>
      </c>
      <c r="V257" s="161" t="s">
        <v>35</v>
      </c>
      <c r="W257" s="161" t="s">
        <v>36</v>
      </c>
      <c r="X257" s="161" t="s">
        <v>2300</v>
      </c>
      <c r="Y257" s="161" t="s">
        <v>2403</v>
      </c>
      <c r="Z257" s="161"/>
      <c r="AA257" s="161"/>
      <c r="AB257" s="161"/>
      <c r="AC257" s="150" t="s">
        <v>2360</v>
      </c>
      <c r="AD257" s="169"/>
      <c r="AE257" s="181"/>
      <c r="AF257" s="150"/>
      <c r="AG257" s="150" t="s">
        <v>2402</v>
      </c>
      <c r="AH257" s="150"/>
      <c r="AI257" s="150">
        <v>2</v>
      </c>
      <c r="AJ257" s="182">
        <v>40853</v>
      </c>
      <c r="AK257" s="150"/>
      <c r="AL257" s="150" t="s">
        <v>2580</v>
      </c>
      <c r="AM257" s="150" t="s">
        <v>2581</v>
      </c>
      <c r="AN257" s="150"/>
      <c r="AO257" s="215"/>
      <c r="AP257" s="210" t="s">
        <v>2813</v>
      </c>
    </row>
    <row r="258" spans="1:42" ht="127.5" hidden="1">
      <c r="A258" s="161" t="s">
        <v>884</v>
      </c>
      <c r="B258" s="161" t="s">
        <v>1836</v>
      </c>
      <c r="C258" s="161" t="s">
        <v>234</v>
      </c>
      <c r="D258" s="161" t="s">
        <v>1156</v>
      </c>
      <c r="E258" s="161" t="s">
        <v>236</v>
      </c>
      <c r="F258" s="161" t="s">
        <v>2141</v>
      </c>
      <c r="G258" s="161" t="s">
        <v>2142</v>
      </c>
      <c r="H258" s="161" t="s">
        <v>2143</v>
      </c>
      <c r="I258" s="161" t="s">
        <v>2131</v>
      </c>
      <c r="J258" s="161" t="s">
        <v>2132</v>
      </c>
      <c r="K258" s="161" t="s">
        <v>2144</v>
      </c>
      <c r="L258" s="161" t="s">
        <v>50</v>
      </c>
      <c r="M258" s="161" t="s">
        <v>32</v>
      </c>
      <c r="N258" s="161">
        <v>2008</v>
      </c>
      <c r="O258" s="161" t="s">
        <v>2145</v>
      </c>
      <c r="P258" s="161" t="s">
        <v>2140</v>
      </c>
      <c r="Q258" s="161">
        <v>6.66</v>
      </c>
      <c r="R258" s="161" t="s">
        <v>1497</v>
      </c>
      <c r="S258" s="180" t="s">
        <v>41</v>
      </c>
      <c r="T258" s="161"/>
      <c r="U258" s="161">
        <v>8.8699999999999992</v>
      </c>
      <c r="V258" s="161" t="s">
        <v>35</v>
      </c>
      <c r="W258" s="161" t="s">
        <v>36</v>
      </c>
      <c r="X258" s="161" t="s">
        <v>2300</v>
      </c>
      <c r="Y258" s="161"/>
      <c r="Z258" s="161"/>
      <c r="AA258" s="161"/>
      <c r="AB258" s="161"/>
      <c r="AC258" s="150" t="s">
        <v>2304</v>
      </c>
      <c r="AD258" s="169">
        <v>0.22337217120542616</v>
      </c>
      <c r="AE258" s="181">
        <v>124184014</v>
      </c>
      <c r="AF258" s="150"/>
      <c r="AG258" s="150"/>
      <c r="AH258" s="150" t="s">
        <v>2433</v>
      </c>
      <c r="AI258" s="150">
        <v>2</v>
      </c>
      <c r="AJ258" s="182">
        <v>40853</v>
      </c>
      <c r="AK258" s="150"/>
      <c r="AL258" s="150" t="s">
        <v>2580</v>
      </c>
      <c r="AM258" s="150" t="s">
        <v>2520</v>
      </c>
      <c r="AN258" s="150"/>
      <c r="AO258" s="215">
        <f t="shared" ref="AO258:AO318" si="18">AD258*U258</f>
        <v>1.9813111585921299</v>
      </c>
      <c r="AP258" s="210" t="s">
        <v>2813</v>
      </c>
    </row>
    <row r="259" spans="1:42" ht="127.5" hidden="1">
      <c r="A259" s="161" t="s">
        <v>884</v>
      </c>
      <c r="B259" s="161" t="s">
        <v>1836</v>
      </c>
      <c r="C259" s="161" t="s">
        <v>234</v>
      </c>
      <c r="D259" s="161" t="s">
        <v>1156</v>
      </c>
      <c r="E259" s="161" t="s">
        <v>236</v>
      </c>
      <c r="F259" s="161" t="s">
        <v>2141</v>
      </c>
      <c r="G259" s="161" t="s">
        <v>2142</v>
      </c>
      <c r="H259" s="161" t="s">
        <v>2143</v>
      </c>
      <c r="I259" s="161" t="s">
        <v>2131</v>
      </c>
      <c r="J259" s="161" t="s">
        <v>2132</v>
      </c>
      <c r="K259" s="161" t="s">
        <v>2144</v>
      </c>
      <c r="L259" s="161" t="s">
        <v>50</v>
      </c>
      <c r="M259" s="161" t="s">
        <v>32</v>
      </c>
      <c r="N259" s="161">
        <v>2008</v>
      </c>
      <c r="O259" s="161" t="s">
        <v>2145</v>
      </c>
      <c r="P259" s="161" t="s">
        <v>2140</v>
      </c>
      <c r="Q259" s="161">
        <v>6.66</v>
      </c>
      <c r="R259" s="161" t="s">
        <v>1497</v>
      </c>
      <c r="S259" s="180" t="s">
        <v>41</v>
      </c>
      <c r="T259" s="161"/>
      <c r="U259" s="161">
        <v>8.8699999999999992</v>
      </c>
      <c r="V259" s="161" t="s">
        <v>35</v>
      </c>
      <c r="W259" s="161" t="s">
        <v>36</v>
      </c>
      <c r="X259" s="161" t="s">
        <v>2300</v>
      </c>
      <c r="Y259" s="161"/>
      <c r="Z259" s="161"/>
      <c r="AA259" s="161"/>
      <c r="AB259" s="161"/>
      <c r="AC259" s="150" t="s">
        <v>2304</v>
      </c>
      <c r="AD259" s="169">
        <v>0.18585599167675093</v>
      </c>
      <c r="AE259" s="181">
        <v>124185414</v>
      </c>
      <c r="AF259" s="150"/>
      <c r="AG259" s="150"/>
      <c r="AH259" s="150" t="s">
        <v>2433</v>
      </c>
      <c r="AI259" s="150">
        <v>2</v>
      </c>
      <c r="AJ259" s="182">
        <v>40853</v>
      </c>
      <c r="AK259" s="150"/>
      <c r="AL259" s="150" t="s">
        <v>2580</v>
      </c>
      <c r="AM259" s="150" t="s">
        <v>2520</v>
      </c>
      <c r="AN259" s="150"/>
      <c r="AO259" s="215">
        <f t="shared" si="18"/>
        <v>1.6485426461727806</v>
      </c>
      <c r="AP259" s="210" t="s">
        <v>2813</v>
      </c>
    </row>
    <row r="260" spans="1:42" ht="127.5" hidden="1">
      <c r="A260" s="161" t="s">
        <v>884</v>
      </c>
      <c r="B260" s="161" t="s">
        <v>1836</v>
      </c>
      <c r="C260" s="161" t="s">
        <v>234</v>
      </c>
      <c r="D260" s="161" t="s">
        <v>1156</v>
      </c>
      <c r="E260" s="161" t="s">
        <v>236</v>
      </c>
      <c r="F260" s="161" t="s">
        <v>2141</v>
      </c>
      <c r="G260" s="161" t="s">
        <v>2142</v>
      </c>
      <c r="H260" s="161" t="s">
        <v>2143</v>
      </c>
      <c r="I260" s="161" t="s">
        <v>2131</v>
      </c>
      <c r="J260" s="161" t="s">
        <v>2132</v>
      </c>
      <c r="K260" s="161" t="s">
        <v>2144</v>
      </c>
      <c r="L260" s="161" t="s">
        <v>50</v>
      </c>
      <c r="M260" s="161" t="s">
        <v>32</v>
      </c>
      <c r="N260" s="161">
        <v>2008</v>
      </c>
      <c r="O260" s="161" t="s">
        <v>2145</v>
      </c>
      <c r="P260" s="161" t="s">
        <v>2140</v>
      </c>
      <c r="Q260" s="161">
        <v>6.66</v>
      </c>
      <c r="R260" s="161" t="s">
        <v>1497</v>
      </c>
      <c r="S260" s="180" t="s">
        <v>41</v>
      </c>
      <c r="T260" s="161"/>
      <c r="U260" s="161">
        <v>8.8699999999999992</v>
      </c>
      <c r="V260" s="161" t="s">
        <v>35</v>
      </c>
      <c r="W260" s="161" t="s">
        <v>36</v>
      </c>
      <c r="X260" s="161" t="s">
        <v>2300</v>
      </c>
      <c r="Y260" s="161"/>
      <c r="Z260" s="161"/>
      <c r="AA260" s="161"/>
      <c r="AB260" s="161"/>
      <c r="AC260" s="150" t="s">
        <v>2304</v>
      </c>
      <c r="AD260" s="169">
        <v>0.16815942291075359</v>
      </c>
      <c r="AE260" s="181">
        <v>124180414</v>
      </c>
      <c r="AF260" s="150"/>
      <c r="AG260" s="150"/>
      <c r="AH260" s="150" t="s">
        <v>2433</v>
      </c>
      <c r="AI260" s="150">
        <v>2</v>
      </c>
      <c r="AJ260" s="182">
        <v>40853</v>
      </c>
      <c r="AK260" s="150"/>
      <c r="AL260" s="150" t="s">
        <v>2580</v>
      </c>
      <c r="AM260" s="150" t="s">
        <v>2520</v>
      </c>
      <c r="AN260" s="150"/>
      <c r="AO260" s="215">
        <f t="shared" si="18"/>
        <v>1.4915740812183842</v>
      </c>
      <c r="AP260" s="210" t="s">
        <v>2813</v>
      </c>
    </row>
    <row r="261" spans="1:42" ht="127.5" hidden="1">
      <c r="A261" s="161" t="s">
        <v>884</v>
      </c>
      <c r="B261" s="161" t="s">
        <v>1836</v>
      </c>
      <c r="C261" s="161" t="s">
        <v>234</v>
      </c>
      <c r="D261" s="161" t="s">
        <v>1156</v>
      </c>
      <c r="E261" s="161" t="s">
        <v>236</v>
      </c>
      <c r="F261" s="161" t="s">
        <v>2141</v>
      </c>
      <c r="G261" s="161" t="s">
        <v>2142</v>
      </c>
      <c r="H261" s="161" t="s">
        <v>2143</v>
      </c>
      <c r="I261" s="161" t="s">
        <v>2131</v>
      </c>
      <c r="J261" s="161" t="s">
        <v>2132</v>
      </c>
      <c r="K261" s="161" t="s">
        <v>2144</v>
      </c>
      <c r="L261" s="161" t="s">
        <v>50</v>
      </c>
      <c r="M261" s="161" t="s">
        <v>32</v>
      </c>
      <c r="N261" s="161">
        <v>2008</v>
      </c>
      <c r="O261" s="161" t="s">
        <v>2145</v>
      </c>
      <c r="P261" s="161" t="s">
        <v>2140</v>
      </c>
      <c r="Q261" s="161">
        <v>6.66</v>
      </c>
      <c r="R261" s="161" t="s">
        <v>1497</v>
      </c>
      <c r="S261" s="180" t="s">
        <v>41</v>
      </c>
      <c r="T261" s="161"/>
      <c r="U261" s="161">
        <v>8.8699999999999992</v>
      </c>
      <c r="V261" s="161" t="s">
        <v>35</v>
      </c>
      <c r="W261" s="161" t="s">
        <v>36</v>
      </c>
      <c r="X261" s="161" t="s">
        <v>2300</v>
      </c>
      <c r="Y261" s="161"/>
      <c r="Z261" s="161"/>
      <c r="AA261" s="161"/>
      <c r="AB261" s="161"/>
      <c r="AC261" s="150" t="s">
        <v>2304</v>
      </c>
      <c r="AD261" s="169">
        <v>0.15148077977305088</v>
      </c>
      <c r="AE261" s="181">
        <v>124183414</v>
      </c>
      <c r="AF261" s="150"/>
      <c r="AG261" s="150"/>
      <c r="AH261" s="150" t="s">
        <v>2433</v>
      </c>
      <c r="AI261" s="150">
        <v>2</v>
      </c>
      <c r="AJ261" s="182">
        <v>40853</v>
      </c>
      <c r="AK261" s="150"/>
      <c r="AL261" s="150" t="s">
        <v>2580</v>
      </c>
      <c r="AM261" s="150" t="s">
        <v>2520</v>
      </c>
      <c r="AN261" s="150"/>
      <c r="AO261" s="215">
        <f t="shared" si="18"/>
        <v>1.3436345165869612</v>
      </c>
      <c r="AP261" s="210" t="s">
        <v>2813</v>
      </c>
    </row>
    <row r="262" spans="1:42" ht="127.5" hidden="1">
      <c r="A262" s="161" t="s">
        <v>884</v>
      </c>
      <c r="B262" s="161" t="s">
        <v>1836</v>
      </c>
      <c r="C262" s="161" t="s">
        <v>234</v>
      </c>
      <c r="D262" s="161" t="s">
        <v>1156</v>
      </c>
      <c r="E262" s="161" t="s">
        <v>236</v>
      </c>
      <c r="F262" s="161" t="s">
        <v>2141</v>
      </c>
      <c r="G262" s="161" t="s">
        <v>2142</v>
      </c>
      <c r="H262" s="161" t="s">
        <v>2143</v>
      </c>
      <c r="I262" s="161" t="s">
        <v>2131</v>
      </c>
      <c r="J262" s="161" t="s">
        <v>2132</v>
      </c>
      <c r="K262" s="161" t="s">
        <v>2144</v>
      </c>
      <c r="L262" s="161" t="s">
        <v>50</v>
      </c>
      <c r="M262" s="161" t="s">
        <v>32</v>
      </c>
      <c r="N262" s="161">
        <v>2008</v>
      </c>
      <c r="O262" s="161" t="s">
        <v>2145</v>
      </c>
      <c r="P262" s="161" t="s">
        <v>2140</v>
      </c>
      <c r="Q262" s="161">
        <v>6.66</v>
      </c>
      <c r="R262" s="161" t="s">
        <v>1497</v>
      </c>
      <c r="S262" s="180" t="s">
        <v>41</v>
      </c>
      <c r="T262" s="161"/>
      <c r="U262" s="161">
        <v>8.8699999999999992</v>
      </c>
      <c r="V262" s="161" t="s">
        <v>35</v>
      </c>
      <c r="W262" s="161" t="s">
        <v>36</v>
      </c>
      <c r="X262" s="161" t="s">
        <v>2300</v>
      </c>
      <c r="Y262" s="161"/>
      <c r="Z262" s="161"/>
      <c r="AA262" s="161"/>
      <c r="AB262" s="161"/>
      <c r="AC262" s="150" t="s">
        <v>2304</v>
      </c>
      <c r="AD262" s="169">
        <v>8.6342993979794544E-2</v>
      </c>
      <c r="AE262" s="181">
        <v>124185314</v>
      </c>
      <c r="AF262" s="150"/>
      <c r="AG262" s="150"/>
      <c r="AH262" s="150" t="s">
        <v>2433</v>
      </c>
      <c r="AI262" s="150">
        <v>2</v>
      </c>
      <c r="AJ262" s="182">
        <v>40853</v>
      </c>
      <c r="AK262" s="150"/>
      <c r="AL262" s="150" t="s">
        <v>2580</v>
      </c>
      <c r="AM262" s="150" t="s">
        <v>2520</v>
      </c>
      <c r="AN262" s="150"/>
      <c r="AO262" s="215">
        <f t="shared" si="18"/>
        <v>0.76586235660077751</v>
      </c>
      <c r="AP262" s="210" t="s">
        <v>2813</v>
      </c>
    </row>
    <row r="263" spans="1:42" ht="127.5" hidden="1">
      <c r="A263" s="161" t="s">
        <v>884</v>
      </c>
      <c r="B263" s="161" t="s">
        <v>1836</v>
      </c>
      <c r="C263" s="161" t="s">
        <v>234</v>
      </c>
      <c r="D263" s="161" t="s">
        <v>1156</v>
      </c>
      <c r="E263" s="161" t="s">
        <v>236</v>
      </c>
      <c r="F263" s="161" t="s">
        <v>2141</v>
      </c>
      <c r="G263" s="161" t="s">
        <v>2142</v>
      </c>
      <c r="H263" s="161" t="s">
        <v>2143</v>
      </c>
      <c r="I263" s="161" t="s">
        <v>2131</v>
      </c>
      <c r="J263" s="161" t="s">
        <v>2132</v>
      </c>
      <c r="K263" s="161" t="s">
        <v>2144</v>
      </c>
      <c r="L263" s="161" t="s">
        <v>50</v>
      </c>
      <c r="M263" s="161" t="s">
        <v>32</v>
      </c>
      <c r="N263" s="161">
        <v>2008</v>
      </c>
      <c r="O263" s="161" t="s">
        <v>2145</v>
      </c>
      <c r="P263" s="161" t="s">
        <v>2140</v>
      </c>
      <c r="Q263" s="161">
        <v>6.66</v>
      </c>
      <c r="R263" s="161" t="s">
        <v>1497</v>
      </c>
      <c r="S263" s="180" t="s">
        <v>41</v>
      </c>
      <c r="T263" s="161"/>
      <c r="U263" s="161">
        <v>8.8699999999999992</v>
      </c>
      <c r="V263" s="161" t="s">
        <v>35</v>
      </c>
      <c r="W263" s="161" t="s">
        <v>36</v>
      </c>
      <c r="X263" s="161" t="s">
        <v>2300</v>
      </c>
      <c r="Y263" s="161"/>
      <c r="Z263" s="161"/>
      <c r="AA263" s="161"/>
      <c r="AB263" s="161"/>
      <c r="AC263" s="150" t="s">
        <v>2304</v>
      </c>
      <c r="AD263" s="169">
        <v>7.8771581218253187E-2</v>
      </c>
      <c r="AE263" s="181">
        <v>124179814</v>
      </c>
      <c r="AF263" s="150"/>
      <c r="AG263" s="150"/>
      <c r="AH263" s="150" t="s">
        <v>2433</v>
      </c>
      <c r="AI263" s="150">
        <v>2</v>
      </c>
      <c r="AJ263" s="182">
        <v>40853</v>
      </c>
      <c r="AK263" s="150"/>
      <c r="AL263" s="150" t="s">
        <v>2580</v>
      </c>
      <c r="AM263" s="150" t="s">
        <v>2520</v>
      </c>
      <c r="AN263" s="150"/>
      <c r="AO263" s="215">
        <f t="shared" si="18"/>
        <v>0.69870392540590576</v>
      </c>
      <c r="AP263" s="210" t="s">
        <v>2813</v>
      </c>
    </row>
    <row r="264" spans="1:42" ht="127.5" hidden="1">
      <c r="A264" s="161" t="s">
        <v>884</v>
      </c>
      <c r="B264" s="161" t="s">
        <v>1836</v>
      </c>
      <c r="C264" s="161" t="s">
        <v>234</v>
      </c>
      <c r="D264" s="161" t="s">
        <v>1156</v>
      </c>
      <c r="E264" s="161" t="s">
        <v>236</v>
      </c>
      <c r="F264" s="161" t="s">
        <v>2141</v>
      </c>
      <c r="G264" s="161" t="s">
        <v>2142</v>
      </c>
      <c r="H264" s="161" t="s">
        <v>2143</v>
      </c>
      <c r="I264" s="161" t="s">
        <v>2131</v>
      </c>
      <c r="J264" s="161" t="s">
        <v>2132</v>
      </c>
      <c r="K264" s="161" t="s">
        <v>2144</v>
      </c>
      <c r="L264" s="161" t="s">
        <v>50</v>
      </c>
      <c r="M264" s="161" t="s">
        <v>32</v>
      </c>
      <c r="N264" s="161">
        <v>2008</v>
      </c>
      <c r="O264" s="161" t="s">
        <v>2145</v>
      </c>
      <c r="P264" s="161" t="s">
        <v>2140</v>
      </c>
      <c r="Q264" s="161">
        <v>6.66</v>
      </c>
      <c r="R264" s="161" t="s">
        <v>1497</v>
      </c>
      <c r="S264" s="180" t="s">
        <v>41</v>
      </c>
      <c r="T264" s="161"/>
      <c r="U264" s="161">
        <v>8.8699999999999992</v>
      </c>
      <c r="V264" s="161" t="s">
        <v>35</v>
      </c>
      <c r="W264" s="161" t="s">
        <v>36</v>
      </c>
      <c r="X264" s="161" t="s">
        <v>2300</v>
      </c>
      <c r="Y264" s="161"/>
      <c r="Z264" s="161"/>
      <c r="AA264" s="161"/>
      <c r="AB264" s="161"/>
      <c r="AC264" s="150" t="s">
        <v>2304</v>
      </c>
      <c r="AD264" s="169">
        <v>3.8448490153145276E-2</v>
      </c>
      <c r="AE264" s="181">
        <v>124185214</v>
      </c>
      <c r="AF264" s="150"/>
      <c r="AG264" s="150"/>
      <c r="AH264" s="150" t="s">
        <v>2433</v>
      </c>
      <c r="AI264" s="150">
        <v>2</v>
      </c>
      <c r="AJ264" s="182">
        <v>40853</v>
      </c>
      <c r="AK264" s="150"/>
      <c r="AL264" s="150" t="s">
        <v>2580</v>
      </c>
      <c r="AM264" s="150" t="s">
        <v>2520</v>
      </c>
      <c r="AN264" s="150"/>
      <c r="AO264" s="215">
        <f t="shared" si="18"/>
        <v>0.34103810765839859</v>
      </c>
      <c r="AP264" s="210" t="s">
        <v>2813</v>
      </c>
    </row>
    <row r="265" spans="1:42" ht="127.5" hidden="1">
      <c r="A265" s="161" t="s">
        <v>884</v>
      </c>
      <c r="B265" s="161" t="s">
        <v>1836</v>
      </c>
      <c r="C265" s="161" t="s">
        <v>234</v>
      </c>
      <c r="D265" s="161" t="s">
        <v>1156</v>
      </c>
      <c r="E265" s="161" t="s">
        <v>236</v>
      </c>
      <c r="F265" s="161" t="s">
        <v>2141</v>
      </c>
      <c r="G265" s="161" t="s">
        <v>2142</v>
      </c>
      <c r="H265" s="161" t="s">
        <v>2143</v>
      </c>
      <c r="I265" s="161" t="s">
        <v>2131</v>
      </c>
      <c r="J265" s="161" t="s">
        <v>2132</v>
      </c>
      <c r="K265" s="161" t="s">
        <v>2144</v>
      </c>
      <c r="L265" s="161" t="s">
        <v>50</v>
      </c>
      <c r="M265" s="161" t="s">
        <v>32</v>
      </c>
      <c r="N265" s="161">
        <v>2008</v>
      </c>
      <c r="O265" s="161" t="s">
        <v>2145</v>
      </c>
      <c r="P265" s="161" t="s">
        <v>2140</v>
      </c>
      <c r="Q265" s="161">
        <v>6.66</v>
      </c>
      <c r="R265" s="161" t="s">
        <v>1497</v>
      </c>
      <c r="S265" s="180" t="s">
        <v>41</v>
      </c>
      <c r="T265" s="161"/>
      <c r="U265" s="161">
        <v>8.8699999999999992</v>
      </c>
      <c r="V265" s="161" t="s">
        <v>35</v>
      </c>
      <c r="W265" s="161" t="s">
        <v>36</v>
      </c>
      <c r="X265" s="161" t="s">
        <v>2300</v>
      </c>
      <c r="Y265" s="161"/>
      <c r="Z265" s="161"/>
      <c r="AA265" s="161"/>
      <c r="AB265" s="161"/>
      <c r="AC265" s="150" t="s">
        <v>2304</v>
      </c>
      <c r="AD265" s="169">
        <v>3.7284808920179976E-2</v>
      </c>
      <c r="AE265" s="181">
        <v>124180014</v>
      </c>
      <c r="AF265" s="150"/>
      <c r="AG265" s="150"/>
      <c r="AH265" s="150" t="s">
        <v>2433</v>
      </c>
      <c r="AI265" s="150">
        <v>2</v>
      </c>
      <c r="AJ265" s="182">
        <v>40853</v>
      </c>
      <c r="AK265" s="150"/>
      <c r="AL265" s="150" t="s">
        <v>2580</v>
      </c>
      <c r="AM265" s="150" t="s">
        <v>2520</v>
      </c>
      <c r="AN265" s="150"/>
      <c r="AO265" s="215">
        <f t="shared" si="18"/>
        <v>0.33071625512199637</v>
      </c>
      <c r="AP265" s="210" t="s">
        <v>2813</v>
      </c>
    </row>
    <row r="266" spans="1:42" ht="127.5" hidden="1">
      <c r="A266" s="161" t="s">
        <v>884</v>
      </c>
      <c r="B266" s="161" t="s">
        <v>1836</v>
      </c>
      <c r="C266" s="161" t="s">
        <v>234</v>
      </c>
      <c r="D266" s="161" t="s">
        <v>1156</v>
      </c>
      <c r="E266" s="161" t="s">
        <v>236</v>
      </c>
      <c r="F266" s="161" t="s">
        <v>2141</v>
      </c>
      <c r="G266" s="161" t="s">
        <v>2142</v>
      </c>
      <c r="H266" s="161" t="s">
        <v>2143</v>
      </c>
      <c r="I266" s="161" t="s">
        <v>2131</v>
      </c>
      <c r="J266" s="161" t="s">
        <v>2132</v>
      </c>
      <c r="K266" s="161" t="s">
        <v>2144</v>
      </c>
      <c r="L266" s="161" t="s">
        <v>50</v>
      </c>
      <c r="M266" s="161" t="s">
        <v>32</v>
      </c>
      <c r="N266" s="161">
        <v>2008</v>
      </c>
      <c r="O266" s="161" t="s">
        <v>2145</v>
      </c>
      <c r="P266" s="161" t="s">
        <v>2140</v>
      </c>
      <c r="Q266" s="161">
        <v>6.66</v>
      </c>
      <c r="R266" s="161" t="s">
        <v>1497</v>
      </c>
      <c r="S266" s="180" t="s">
        <v>41</v>
      </c>
      <c r="T266" s="161"/>
      <c r="U266" s="161">
        <v>8.8699999999999992</v>
      </c>
      <c r="V266" s="161" t="s">
        <v>35</v>
      </c>
      <c r="W266" s="161" t="s">
        <v>36</v>
      </c>
      <c r="X266" s="161" t="s">
        <v>2300</v>
      </c>
      <c r="Y266" s="161"/>
      <c r="Z266" s="161"/>
      <c r="AA266" s="161"/>
      <c r="AB266" s="161"/>
      <c r="AC266" s="150" t="s">
        <v>2304</v>
      </c>
      <c r="AD266" s="169">
        <v>1.5332544169594602E-2</v>
      </c>
      <c r="AE266" s="181">
        <v>124183114</v>
      </c>
      <c r="AF266" s="150"/>
      <c r="AG266" s="150"/>
      <c r="AH266" s="150" t="s">
        <v>2433</v>
      </c>
      <c r="AI266" s="150">
        <v>2</v>
      </c>
      <c r="AJ266" s="182">
        <v>40853</v>
      </c>
      <c r="AK266" s="150"/>
      <c r="AL266" s="150" t="s">
        <v>2580</v>
      </c>
      <c r="AM266" s="150" t="s">
        <v>2520</v>
      </c>
      <c r="AN266" s="150"/>
      <c r="AO266" s="215">
        <f t="shared" si="18"/>
        <v>0.13599966678430411</v>
      </c>
      <c r="AP266" s="210" t="s">
        <v>2813</v>
      </c>
    </row>
    <row r="267" spans="1:42" ht="127.5" hidden="1">
      <c r="A267" s="161" t="s">
        <v>884</v>
      </c>
      <c r="B267" s="161" t="s">
        <v>1836</v>
      </c>
      <c r="C267" s="161" t="s">
        <v>234</v>
      </c>
      <c r="D267" s="161" t="s">
        <v>1156</v>
      </c>
      <c r="E267" s="161" t="s">
        <v>236</v>
      </c>
      <c r="F267" s="161" t="s">
        <v>2141</v>
      </c>
      <c r="G267" s="161" t="s">
        <v>2142</v>
      </c>
      <c r="H267" s="161" t="s">
        <v>2143</v>
      </c>
      <c r="I267" s="161" t="s">
        <v>2131</v>
      </c>
      <c r="J267" s="161" t="s">
        <v>2132</v>
      </c>
      <c r="K267" s="161" t="s">
        <v>2144</v>
      </c>
      <c r="L267" s="161" t="s">
        <v>50</v>
      </c>
      <c r="M267" s="161" t="s">
        <v>32</v>
      </c>
      <c r="N267" s="161">
        <v>2008</v>
      </c>
      <c r="O267" s="161" t="s">
        <v>2145</v>
      </c>
      <c r="P267" s="161" t="s">
        <v>2140</v>
      </c>
      <c r="Q267" s="161">
        <v>6.66</v>
      </c>
      <c r="R267" s="161" t="s">
        <v>1497</v>
      </c>
      <c r="S267" s="180" t="s">
        <v>41</v>
      </c>
      <c r="T267" s="161"/>
      <c r="U267" s="161">
        <v>8.8699999999999992</v>
      </c>
      <c r="V267" s="161" t="s">
        <v>35</v>
      </c>
      <c r="W267" s="161" t="s">
        <v>36</v>
      </c>
      <c r="X267" s="161" t="s">
        <v>2300</v>
      </c>
      <c r="Y267" s="161"/>
      <c r="Z267" s="161"/>
      <c r="AA267" s="161"/>
      <c r="AB267" s="161"/>
      <c r="AC267" s="150" t="s">
        <v>2304</v>
      </c>
      <c r="AD267" s="169">
        <v>1.4951215993050791E-2</v>
      </c>
      <c r="AE267" s="181">
        <v>124183614</v>
      </c>
      <c r="AF267" s="150"/>
      <c r="AG267" s="150"/>
      <c r="AH267" s="150" t="s">
        <v>2433</v>
      </c>
      <c r="AI267" s="150">
        <v>2</v>
      </c>
      <c r="AJ267" s="182">
        <v>40853</v>
      </c>
      <c r="AK267" s="150"/>
      <c r="AL267" s="150" t="s">
        <v>2580</v>
      </c>
      <c r="AM267" s="150" t="s">
        <v>2520</v>
      </c>
      <c r="AN267" s="150"/>
      <c r="AO267" s="215">
        <f t="shared" si="18"/>
        <v>0.1326172858583605</v>
      </c>
      <c r="AP267" s="210" t="s">
        <v>2813</v>
      </c>
    </row>
    <row r="268" spans="1:42" ht="127.5" hidden="1">
      <c r="A268" s="161" t="s">
        <v>943</v>
      </c>
      <c r="B268" s="161" t="s">
        <v>2146</v>
      </c>
      <c r="C268" s="161" t="s">
        <v>945</v>
      </c>
      <c r="D268" s="161" t="s">
        <v>2147</v>
      </c>
      <c r="E268" s="161" t="s">
        <v>947</v>
      </c>
      <c r="F268" s="161" t="s">
        <v>2148</v>
      </c>
      <c r="G268" s="161">
        <v>4034811</v>
      </c>
      <c r="H268" s="161" t="s">
        <v>2149</v>
      </c>
      <c r="I268" s="161" t="s">
        <v>2131</v>
      </c>
      <c r="J268" s="161" t="s">
        <v>2150</v>
      </c>
      <c r="K268" s="161" t="s">
        <v>2151</v>
      </c>
      <c r="L268" s="161" t="s">
        <v>2151</v>
      </c>
      <c r="M268" s="161" t="s">
        <v>32</v>
      </c>
      <c r="N268" s="161">
        <v>2008</v>
      </c>
      <c r="O268" s="161" t="s">
        <v>2152</v>
      </c>
      <c r="P268" s="161" t="s">
        <v>2153</v>
      </c>
      <c r="Q268" s="161">
        <v>343.34999999999997</v>
      </c>
      <c r="R268" s="161" t="s">
        <v>1497</v>
      </c>
      <c r="S268" s="180" t="s">
        <v>41</v>
      </c>
      <c r="T268" s="161"/>
      <c r="U268" s="161">
        <v>107.04</v>
      </c>
      <c r="V268" s="161" t="s">
        <v>35</v>
      </c>
      <c r="W268" s="161" t="s">
        <v>36</v>
      </c>
      <c r="X268" s="161"/>
      <c r="Y268" s="161" t="s">
        <v>2505</v>
      </c>
      <c r="Z268" s="161"/>
      <c r="AA268" s="161"/>
      <c r="AB268" s="161"/>
      <c r="AC268" s="150" t="s">
        <v>2304</v>
      </c>
      <c r="AD268" s="169">
        <v>0.224</v>
      </c>
      <c r="AE268" s="181">
        <v>186614</v>
      </c>
      <c r="AF268" s="150"/>
      <c r="AG268" s="150"/>
      <c r="AH268" s="184" t="s">
        <v>2799</v>
      </c>
      <c r="AI268" s="184">
        <v>2</v>
      </c>
      <c r="AJ268" s="200">
        <v>40868</v>
      </c>
      <c r="AK268" s="184"/>
      <c r="AL268" s="184" t="s">
        <v>2580</v>
      </c>
      <c r="AM268" s="184"/>
      <c r="AN268" s="184" t="s">
        <v>2581</v>
      </c>
      <c r="AO268" s="215">
        <f t="shared" si="18"/>
        <v>23.976960000000002</v>
      </c>
      <c r="AP268" s="210" t="s">
        <v>2813</v>
      </c>
    </row>
    <row r="269" spans="1:42" ht="127.5" hidden="1">
      <c r="A269" s="161" t="s">
        <v>943</v>
      </c>
      <c r="B269" s="161" t="s">
        <v>2146</v>
      </c>
      <c r="C269" s="161" t="s">
        <v>945</v>
      </c>
      <c r="D269" s="161" t="s">
        <v>2147</v>
      </c>
      <c r="E269" s="161" t="s">
        <v>947</v>
      </c>
      <c r="F269" s="161" t="s">
        <v>2148</v>
      </c>
      <c r="G269" s="161">
        <v>4034811</v>
      </c>
      <c r="H269" s="161" t="s">
        <v>2149</v>
      </c>
      <c r="I269" s="161" t="s">
        <v>2131</v>
      </c>
      <c r="J269" s="161" t="s">
        <v>2150</v>
      </c>
      <c r="K269" s="161" t="s">
        <v>2151</v>
      </c>
      <c r="L269" s="161" t="s">
        <v>2151</v>
      </c>
      <c r="M269" s="161" t="s">
        <v>32</v>
      </c>
      <c r="N269" s="161">
        <v>2008</v>
      </c>
      <c r="O269" s="161" t="s">
        <v>2152</v>
      </c>
      <c r="P269" s="161" t="s">
        <v>2153</v>
      </c>
      <c r="Q269" s="161">
        <v>343.34999999999997</v>
      </c>
      <c r="R269" s="161" t="s">
        <v>1497</v>
      </c>
      <c r="S269" s="180" t="s">
        <v>41</v>
      </c>
      <c r="T269" s="161"/>
      <c r="U269" s="161">
        <v>107.04</v>
      </c>
      <c r="V269" s="161" t="s">
        <v>35</v>
      </c>
      <c r="W269" s="161" t="s">
        <v>36</v>
      </c>
      <c r="X269" s="161"/>
      <c r="Y269" s="161" t="s">
        <v>2505</v>
      </c>
      <c r="Z269" s="161"/>
      <c r="AA269" s="161"/>
      <c r="AB269" s="161"/>
      <c r="AC269" s="150" t="s">
        <v>2304</v>
      </c>
      <c r="AD269" s="169">
        <v>6.4000000000000001E-2</v>
      </c>
      <c r="AE269" s="181">
        <v>186714</v>
      </c>
      <c r="AF269" s="150"/>
      <c r="AG269" s="150"/>
      <c r="AH269" s="184" t="s">
        <v>2799</v>
      </c>
      <c r="AI269" s="184">
        <v>2</v>
      </c>
      <c r="AJ269" s="200">
        <v>40868</v>
      </c>
      <c r="AK269" s="184"/>
      <c r="AL269" s="184" t="s">
        <v>2580</v>
      </c>
      <c r="AM269" s="184"/>
      <c r="AN269" s="184" t="s">
        <v>2581</v>
      </c>
      <c r="AO269" s="215">
        <f t="shared" si="18"/>
        <v>6.8505600000000006</v>
      </c>
      <c r="AP269" s="210" t="s">
        <v>2813</v>
      </c>
    </row>
    <row r="270" spans="1:42" ht="127.5" hidden="1">
      <c r="A270" s="161" t="s">
        <v>943</v>
      </c>
      <c r="B270" s="161" t="s">
        <v>2146</v>
      </c>
      <c r="C270" s="161" t="s">
        <v>945</v>
      </c>
      <c r="D270" s="161" t="s">
        <v>2147</v>
      </c>
      <c r="E270" s="161" t="s">
        <v>947</v>
      </c>
      <c r="F270" s="161" t="s">
        <v>2148</v>
      </c>
      <c r="G270" s="161">
        <v>4034811</v>
      </c>
      <c r="H270" s="161" t="s">
        <v>2149</v>
      </c>
      <c r="I270" s="161" t="s">
        <v>2131</v>
      </c>
      <c r="J270" s="161" t="s">
        <v>2150</v>
      </c>
      <c r="K270" s="161" t="s">
        <v>2151</v>
      </c>
      <c r="L270" s="161" t="s">
        <v>2151</v>
      </c>
      <c r="M270" s="161" t="s">
        <v>32</v>
      </c>
      <c r="N270" s="161">
        <v>2008</v>
      </c>
      <c r="O270" s="161" t="s">
        <v>2152</v>
      </c>
      <c r="P270" s="161" t="s">
        <v>2153</v>
      </c>
      <c r="Q270" s="161">
        <v>343.34999999999997</v>
      </c>
      <c r="R270" s="161" t="s">
        <v>1497</v>
      </c>
      <c r="S270" s="180" t="s">
        <v>41</v>
      </c>
      <c r="T270" s="161"/>
      <c r="U270" s="161">
        <v>107.04</v>
      </c>
      <c r="V270" s="161" t="s">
        <v>35</v>
      </c>
      <c r="W270" s="161" t="s">
        <v>36</v>
      </c>
      <c r="X270" s="161"/>
      <c r="Y270" s="161" t="s">
        <v>2505</v>
      </c>
      <c r="Z270" s="161"/>
      <c r="AA270" s="161"/>
      <c r="AB270" s="161"/>
      <c r="AC270" s="150" t="s">
        <v>2304</v>
      </c>
      <c r="AD270" s="169">
        <v>5.6000000000000001E-2</v>
      </c>
      <c r="AE270" s="181">
        <v>186814</v>
      </c>
      <c r="AF270" s="150"/>
      <c r="AG270" s="150"/>
      <c r="AH270" s="184" t="s">
        <v>2799</v>
      </c>
      <c r="AI270" s="184">
        <v>2</v>
      </c>
      <c r="AJ270" s="200">
        <v>40868</v>
      </c>
      <c r="AK270" s="184"/>
      <c r="AL270" s="184" t="s">
        <v>2580</v>
      </c>
      <c r="AM270" s="184"/>
      <c r="AN270" s="184" t="s">
        <v>2581</v>
      </c>
      <c r="AO270" s="215">
        <f t="shared" si="18"/>
        <v>5.9942400000000005</v>
      </c>
      <c r="AP270" s="210" t="s">
        <v>2813</v>
      </c>
    </row>
    <row r="271" spans="1:42" ht="127.5" hidden="1">
      <c r="A271" s="161" t="s">
        <v>943</v>
      </c>
      <c r="B271" s="161" t="s">
        <v>2146</v>
      </c>
      <c r="C271" s="161" t="s">
        <v>945</v>
      </c>
      <c r="D271" s="161" t="s">
        <v>2147</v>
      </c>
      <c r="E271" s="161" t="s">
        <v>947</v>
      </c>
      <c r="F271" s="161" t="s">
        <v>2148</v>
      </c>
      <c r="G271" s="161">
        <v>4034811</v>
      </c>
      <c r="H271" s="161" t="s">
        <v>2149</v>
      </c>
      <c r="I271" s="161" t="s">
        <v>2131</v>
      </c>
      <c r="J271" s="161" t="s">
        <v>2150</v>
      </c>
      <c r="K271" s="161" t="s">
        <v>2151</v>
      </c>
      <c r="L271" s="161" t="s">
        <v>2151</v>
      </c>
      <c r="M271" s="161" t="s">
        <v>32</v>
      </c>
      <c r="N271" s="161">
        <v>2008</v>
      </c>
      <c r="O271" s="161" t="s">
        <v>2152</v>
      </c>
      <c r="P271" s="161" t="s">
        <v>2153</v>
      </c>
      <c r="Q271" s="161">
        <v>343.34999999999997</v>
      </c>
      <c r="R271" s="161" t="s">
        <v>1497</v>
      </c>
      <c r="S271" s="180" t="s">
        <v>41</v>
      </c>
      <c r="T271" s="161"/>
      <c r="U271" s="161">
        <v>107.04</v>
      </c>
      <c r="V271" s="161" t="s">
        <v>35</v>
      </c>
      <c r="W271" s="161" t="s">
        <v>36</v>
      </c>
      <c r="X271" s="161"/>
      <c r="Y271" s="161" t="s">
        <v>2505</v>
      </c>
      <c r="Z271" s="161"/>
      <c r="AA271" s="161"/>
      <c r="AB271" s="161"/>
      <c r="AC271" s="150" t="s">
        <v>2304</v>
      </c>
      <c r="AD271" s="169">
        <v>5.6000000000000001E-2</v>
      </c>
      <c r="AE271" s="181">
        <v>186914</v>
      </c>
      <c r="AF271" s="150"/>
      <c r="AG271" s="150"/>
      <c r="AH271" s="184" t="s">
        <v>2799</v>
      </c>
      <c r="AI271" s="184">
        <v>2</v>
      </c>
      <c r="AJ271" s="200">
        <v>40868</v>
      </c>
      <c r="AK271" s="184"/>
      <c r="AL271" s="184" t="s">
        <v>2580</v>
      </c>
      <c r="AM271" s="184"/>
      <c r="AN271" s="184" t="s">
        <v>2581</v>
      </c>
      <c r="AO271" s="215">
        <f t="shared" si="18"/>
        <v>5.9942400000000005</v>
      </c>
      <c r="AP271" s="210" t="s">
        <v>2813</v>
      </c>
    </row>
    <row r="272" spans="1:42" ht="127.5" hidden="1">
      <c r="A272" s="161" t="s">
        <v>943</v>
      </c>
      <c r="B272" s="161" t="s">
        <v>2146</v>
      </c>
      <c r="C272" s="161" t="s">
        <v>945</v>
      </c>
      <c r="D272" s="161" t="s">
        <v>2147</v>
      </c>
      <c r="E272" s="161" t="s">
        <v>947</v>
      </c>
      <c r="F272" s="161" t="s">
        <v>2148</v>
      </c>
      <c r="G272" s="161">
        <v>4034811</v>
      </c>
      <c r="H272" s="161" t="s">
        <v>2149</v>
      </c>
      <c r="I272" s="161" t="s">
        <v>2131</v>
      </c>
      <c r="J272" s="161" t="s">
        <v>2150</v>
      </c>
      <c r="K272" s="161" t="s">
        <v>2151</v>
      </c>
      <c r="L272" s="161" t="s">
        <v>2151</v>
      </c>
      <c r="M272" s="161" t="s">
        <v>32</v>
      </c>
      <c r="N272" s="161">
        <v>2008</v>
      </c>
      <c r="O272" s="161" t="s">
        <v>2152</v>
      </c>
      <c r="P272" s="161" t="s">
        <v>2153</v>
      </c>
      <c r="Q272" s="161">
        <v>343.34999999999997</v>
      </c>
      <c r="R272" s="161" t="s">
        <v>1497</v>
      </c>
      <c r="S272" s="180" t="s">
        <v>41</v>
      </c>
      <c r="T272" s="161"/>
      <c r="U272" s="161">
        <v>107.04</v>
      </c>
      <c r="V272" s="161" t="s">
        <v>35</v>
      </c>
      <c r="W272" s="161" t="s">
        <v>36</v>
      </c>
      <c r="X272" s="161"/>
      <c r="Y272" s="161" t="s">
        <v>2505</v>
      </c>
      <c r="Z272" s="161"/>
      <c r="AA272" s="161"/>
      <c r="AB272" s="161"/>
      <c r="AC272" s="150" t="s">
        <v>2304</v>
      </c>
      <c r="AD272" s="169">
        <v>0.28000000000000003</v>
      </c>
      <c r="AE272" s="181">
        <v>187214</v>
      </c>
      <c r="AF272" s="150"/>
      <c r="AG272" s="150"/>
      <c r="AH272" s="184" t="s">
        <v>2799</v>
      </c>
      <c r="AI272" s="184">
        <v>2</v>
      </c>
      <c r="AJ272" s="200">
        <v>40868</v>
      </c>
      <c r="AK272" s="184"/>
      <c r="AL272" s="184" t="s">
        <v>2580</v>
      </c>
      <c r="AM272" s="184"/>
      <c r="AN272" s="184" t="s">
        <v>2581</v>
      </c>
      <c r="AO272" s="215">
        <f t="shared" si="18"/>
        <v>29.971200000000003</v>
      </c>
      <c r="AP272" s="210" t="s">
        <v>2813</v>
      </c>
    </row>
    <row r="273" spans="1:42" ht="127.5" hidden="1">
      <c r="A273" s="161" t="s">
        <v>943</v>
      </c>
      <c r="B273" s="161" t="s">
        <v>2146</v>
      </c>
      <c r="C273" s="161" t="s">
        <v>945</v>
      </c>
      <c r="D273" s="161" t="s">
        <v>2147</v>
      </c>
      <c r="E273" s="161" t="s">
        <v>947</v>
      </c>
      <c r="F273" s="161" t="s">
        <v>2148</v>
      </c>
      <c r="G273" s="161">
        <v>4034811</v>
      </c>
      <c r="H273" s="161" t="s">
        <v>2149</v>
      </c>
      <c r="I273" s="161" t="s">
        <v>2131</v>
      </c>
      <c r="J273" s="161" t="s">
        <v>2150</v>
      </c>
      <c r="K273" s="161" t="s">
        <v>2151</v>
      </c>
      <c r="L273" s="161" t="s">
        <v>2151</v>
      </c>
      <c r="M273" s="161" t="s">
        <v>32</v>
      </c>
      <c r="N273" s="161">
        <v>2008</v>
      </c>
      <c r="O273" s="161" t="s">
        <v>2152</v>
      </c>
      <c r="P273" s="161" t="s">
        <v>2153</v>
      </c>
      <c r="Q273" s="161">
        <v>343.34999999999997</v>
      </c>
      <c r="R273" s="161" t="s">
        <v>1497</v>
      </c>
      <c r="S273" s="180" t="s">
        <v>41</v>
      </c>
      <c r="T273" s="161"/>
      <c r="U273" s="161">
        <v>107.04</v>
      </c>
      <c r="V273" s="161" t="s">
        <v>35</v>
      </c>
      <c r="W273" s="161" t="s">
        <v>36</v>
      </c>
      <c r="X273" s="161"/>
      <c r="Y273" s="161" t="s">
        <v>2505</v>
      </c>
      <c r="Z273" s="161"/>
      <c r="AA273" s="161"/>
      <c r="AB273" s="161"/>
      <c r="AC273" s="150" t="s">
        <v>2304</v>
      </c>
      <c r="AD273" s="169">
        <v>0.23200000000000001</v>
      </c>
      <c r="AE273" s="181">
        <v>187314</v>
      </c>
      <c r="AF273" s="150"/>
      <c r="AG273" s="150"/>
      <c r="AH273" s="184" t="s">
        <v>2799</v>
      </c>
      <c r="AI273" s="184">
        <v>2</v>
      </c>
      <c r="AJ273" s="200">
        <v>40868</v>
      </c>
      <c r="AK273" s="184"/>
      <c r="AL273" s="184" t="s">
        <v>2580</v>
      </c>
      <c r="AM273" s="184"/>
      <c r="AN273" s="184" t="s">
        <v>2581</v>
      </c>
      <c r="AO273" s="215">
        <f t="shared" si="18"/>
        <v>24.833280000000002</v>
      </c>
      <c r="AP273" s="210" t="s">
        <v>2813</v>
      </c>
    </row>
    <row r="274" spans="1:42" ht="127.5" hidden="1">
      <c r="A274" s="161" t="s">
        <v>943</v>
      </c>
      <c r="B274" s="161" t="s">
        <v>2146</v>
      </c>
      <c r="C274" s="161" t="s">
        <v>945</v>
      </c>
      <c r="D274" s="161" t="s">
        <v>2147</v>
      </c>
      <c r="E274" s="161" t="s">
        <v>947</v>
      </c>
      <c r="F274" s="161" t="s">
        <v>2148</v>
      </c>
      <c r="G274" s="161">
        <v>4034811</v>
      </c>
      <c r="H274" s="161" t="s">
        <v>2149</v>
      </c>
      <c r="I274" s="161" t="s">
        <v>2131</v>
      </c>
      <c r="J274" s="161" t="s">
        <v>2150</v>
      </c>
      <c r="K274" s="161" t="s">
        <v>2151</v>
      </c>
      <c r="L274" s="161" t="s">
        <v>2151</v>
      </c>
      <c r="M274" s="161" t="s">
        <v>32</v>
      </c>
      <c r="N274" s="161">
        <v>2008</v>
      </c>
      <c r="O274" s="161" t="s">
        <v>2152</v>
      </c>
      <c r="P274" s="161" t="s">
        <v>2153</v>
      </c>
      <c r="Q274" s="161">
        <v>343.34999999999997</v>
      </c>
      <c r="R274" s="161" t="s">
        <v>1497</v>
      </c>
      <c r="S274" s="180" t="s">
        <v>41</v>
      </c>
      <c r="T274" s="161"/>
      <c r="U274" s="161">
        <v>107.04</v>
      </c>
      <c r="V274" s="161" t="s">
        <v>35</v>
      </c>
      <c r="W274" s="161" t="s">
        <v>36</v>
      </c>
      <c r="X274" s="161"/>
      <c r="Y274" s="161" t="s">
        <v>2505</v>
      </c>
      <c r="Z274" s="161"/>
      <c r="AA274" s="161"/>
      <c r="AB274" s="161"/>
      <c r="AC274" s="150" t="s">
        <v>2304</v>
      </c>
      <c r="AD274" s="169">
        <v>8.7999999999999995E-2</v>
      </c>
      <c r="AE274" s="181">
        <v>187814</v>
      </c>
      <c r="AF274" s="150"/>
      <c r="AG274" s="150"/>
      <c r="AH274" s="184" t="s">
        <v>2799</v>
      </c>
      <c r="AI274" s="184">
        <v>2</v>
      </c>
      <c r="AJ274" s="200">
        <v>40868</v>
      </c>
      <c r="AK274" s="184"/>
      <c r="AL274" s="184" t="s">
        <v>2580</v>
      </c>
      <c r="AM274" s="184"/>
      <c r="AN274" s="184" t="s">
        <v>2581</v>
      </c>
      <c r="AO274" s="215">
        <f t="shared" si="18"/>
        <v>9.4195200000000003</v>
      </c>
      <c r="AP274" s="210" t="s">
        <v>2813</v>
      </c>
    </row>
    <row r="275" spans="1:42" ht="191.25" hidden="1">
      <c r="A275" s="161" t="s">
        <v>897</v>
      </c>
      <c r="B275" s="161" t="s">
        <v>2154</v>
      </c>
      <c r="C275" s="161" t="s">
        <v>504</v>
      </c>
      <c r="D275" s="161" t="s">
        <v>2155</v>
      </c>
      <c r="E275" s="161" t="s">
        <v>506</v>
      </c>
      <c r="F275" s="161" t="s">
        <v>565</v>
      </c>
      <c r="G275" s="161">
        <v>6153111</v>
      </c>
      <c r="H275" s="161" t="s">
        <v>2156</v>
      </c>
      <c r="I275" s="161" t="s">
        <v>2131</v>
      </c>
      <c r="J275" s="161" t="s">
        <v>2132</v>
      </c>
      <c r="K275" s="161" t="s">
        <v>2157</v>
      </c>
      <c r="L275" s="161" t="s">
        <v>50</v>
      </c>
      <c r="M275" s="161" t="s">
        <v>32</v>
      </c>
      <c r="N275" s="161">
        <v>2008</v>
      </c>
      <c r="O275" s="161" t="s">
        <v>2158</v>
      </c>
      <c r="P275" s="161" t="s">
        <v>2159</v>
      </c>
      <c r="Q275" s="161">
        <v>3.4</v>
      </c>
      <c r="R275" s="161" t="s">
        <v>1497</v>
      </c>
      <c r="S275" s="180" t="s">
        <v>41</v>
      </c>
      <c r="T275" s="161"/>
      <c r="U275" s="161">
        <v>1.9</v>
      </c>
      <c r="V275" s="161" t="s">
        <v>35</v>
      </c>
      <c r="W275" s="161" t="s">
        <v>36</v>
      </c>
      <c r="X275" s="161" t="s">
        <v>2510</v>
      </c>
      <c r="Y275" s="161"/>
      <c r="Z275" s="161"/>
      <c r="AA275" s="161"/>
      <c r="AB275" s="161"/>
      <c r="AC275" s="150" t="s">
        <v>2304</v>
      </c>
      <c r="AD275" s="169">
        <v>6.2132266415627212E-2</v>
      </c>
      <c r="AE275" s="181" t="s">
        <v>2724</v>
      </c>
      <c r="AF275" s="150"/>
      <c r="AG275" s="150"/>
      <c r="AH275" s="184" t="s">
        <v>2800</v>
      </c>
      <c r="AI275" s="184">
        <v>2</v>
      </c>
      <c r="AJ275" s="200">
        <v>40868</v>
      </c>
      <c r="AK275" s="184"/>
      <c r="AL275" s="184" t="s">
        <v>2580</v>
      </c>
      <c r="AM275" s="184"/>
      <c r="AN275" s="184" t="s">
        <v>2581</v>
      </c>
      <c r="AO275" s="215">
        <f t="shared" si="18"/>
        <v>0.1180513061896917</v>
      </c>
      <c r="AP275" s="210" t="s">
        <v>2813</v>
      </c>
    </row>
    <row r="276" spans="1:42" ht="191.25" hidden="1">
      <c r="A276" s="161" t="s">
        <v>897</v>
      </c>
      <c r="B276" s="161" t="s">
        <v>2154</v>
      </c>
      <c r="C276" s="161" t="s">
        <v>504</v>
      </c>
      <c r="D276" s="161" t="s">
        <v>2155</v>
      </c>
      <c r="E276" s="161" t="s">
        <v>506</v>
      </c>
      <c r="F276" s="161" t="s">
        <v>565</v>
      </c>
      <c r="G276" s="161">
        <v>6153111</v>
      </c>
      <c r="H276" s="161" t="s">
        <v>2156</v>
      </c>
      <c r="I276" s="161" t="s">
        <v>2131</v>
      </c>
      <c r="J276" s="161" t="s">
        <v>2132</v>
      </c>
      <c r="K276" s="161" t="s">
        <v>2157</v>
      </c>
      <c r="L276" s="161" t="s">
        <v>50</v>
      </c>
      <c r="M276" s="161" t="s">
        <v>32</v>
      </c>
      <c r="N276" s="161">
        <v>2008</v>
      </c>
      <c r="O276" s="161" t="s">
        <v>2158</v>
      </c>
      <c r="P276" s="161" t="s">
        <v>2159</v>
      </c>
      <c r="Q276" s="161">
        <v>3.4</v>
      </c>
      <c r="R276" s="161" t="s">
        <v>1497</v>
      </c>
      <c r="S276" s="180" t="s">
        <v>41</v>
      </c>
      <c r="T276" s="161"/>
      <c r="U276" s="161">
        <v>1.9</v>
      </c>
      <c r="V276" s="161" t="s">
        <v>35</v>
      </c>
      <c r="W276" s="161" t="s">
        <v>36</v>
      </c>
      <c r="X276" s="161" t="s">
        <v>2510</v>
      </c>
      <c r="Y276" s="161"/>
      <c r="Z276" s="161"/>
      <c r="AA276" s="161"/>
      <c r="AB276" s="161"/>
      <c r="AC276" s="150" t="s">
        <v>2304</v>
      </c>
      <c r="AD276" s="169">
        <v>9.1326301375724783E-2</v>
      </c>
      <c r="AE276" s="181" t="s">
        <v>2725</v>
      </c>
      <c r="AF276" s="150"/>
      <c r="AG276" s="150"/>
      <c r="AH276" s="184" t="s">
        <v>2800</v>
      </c>
      <c r="AI276" s="184">
        <v>2</v>
      </c>
      <c r="AJ276" s="200">
        <v>40868</v>
      </c>
      <c r="AK276" s="184"/>
      <c r="AL276" s="184" t="s">
        <v>2580</v>
      </c>
      <c r="AM276" s="184"/>
      <c r="AN276" s="184" t="s">
        <v>2581</v>
      </c>
      <c r="AO276" s="215">
        <f t="shared" si="18"/>
        <v>0.17351997261387708</v>
      </c>
      <c r="AP276" s="210" t="s">
        <v>2813</v>
      </c>
    </row>
    <row r="277" spans="1:42" ht="191.25" hidden="1">
      <c r="A277" s="161" t="s">
        <v>897</v>
      </c>
      <c r="B277" s="161" t="s">
        <v>2154</v>
      </c>
      <c r="C277" s="161" t="s">
        <v>504</v>
      </c>
      <c r="D277" s="161" t="s">
        <v>2155</v>
      </c>
      <c r="E277" s="161" t="s">
        <v>506</v>
      </c>
      <c r="F277" s="161" t="s">
        <v>565</v>
      </c>
      <c r="G277" s="161">
        <v>6153111</v>
      </c>
      <c r="H277" s="161" t="s">
        <v>2156</v>
      </c>
      <c r="I277" s="161" t="s">
        <v>2131</v>
      </c>
      <c r="J277" s="161" t="s">
        <v>2132</v>
      </c>
      <c r="K277" s="161" t="s">
        <v>2157</v>
      </c>
      <c r="L277" s="161" t="s">
        <v>50</v>
      </c>
      <c r="M277" s="161" t="s">
        <v>32</v>
      </c>
      <c r="N277" s="161">
        <v>2008</v>
      </c>
      <c r="O277" s="161" t="s">
        <v>2158</v>
      </c>
      <c r="P277" s="161" t="s">
        <v>2159</v>
      </c>
      <c r="Q277" s="161">
        <v>3.4</v>
      </c>
      <c r="R277" s="161" t="s">
        <v>1497</v>
      </c>
      <c r="S277" s="180" t="s">
        <v>41</v>
      </c>
      <c r="T277" s="161"/>
      <c r="U277" s="161">
        <v>1.9</v>
      </c>
      <c r="V277" s="161" t="s">
        <v>35</v>
      </c>
      <c r="W277" s="161" t="s">
        <v>36</v>
      </c>
      <c r="X277" s="161" t="s">
        <v>2510</v>
      </c>
      <c r="Y277" s="161"/>
      <c r="Z277" s="161"/>
      <c r="AA277" s="161"/>
      <c r="AB277" s="161"/>
      <c r="AC277" s="150" t="s">
        <v>2304</v>
      </c>
      <c r="AD277" s="169">
        <v>1.1200496373478251E-2</v>
      </c>
      <c r="AE277" s="181" t="s">
        <v>2726</v>
      </c>
      <c r="AF277" s="150"/>
      <c r="AG277" s="150"/>
      <c r="AH277" s="184" t="s">
        <v>2800</v>
      </c>
      <c r="AI277" s="184">
        <v>2</v>
      </c>
      <c r="AJ277" s="200">
        <v>40868</v>
      </c>
      <c r="AK277" s="184"/>
      <c r="AL277" s="184" t="s">
        <v>2580</v>
      </c>
      <c r="AM277" s="184"/>
      <c r="AN277" s="184" t="s">
        <v>2581</v>
      </c>
      <c r="AO277" s="215">
        <f t="shared" si="18"/>
        <v>2.1280943109608676E-2</v>
      </c>
      <c r="AP277" s="210" t="s">
        <v>2813</v>
      </c>
    </row>
    <row r="278" spans="1:42" ht="191.25" hidden="1">
      <c r="A278" s="161" t="s">
        <v>897</v>
      </c>
      <c r="B278" s="161" t="s">
        <v>2154</v>
      </c>
      <c r="C278" s="161" t="s">
        <v>504</v>
      </c>
      <c r="D278" s="161" t="s">
        <v>2155</v>
      </c>
      <c r="E278" s="161" t="s">
        <v>506</v>
      </c>
      <c r="F278" s="161" t="s">
        <v>565</v>
      </c>
      <c r="G278" s="161">
        <v>6153111</v>
      </c>
      <c r="H278" s="161" t="s">
        <v>2156</v>
      </c>
      <c r="I278" s="161" t="s">
        <v>2131</v>
      </c>
      <c r="J278" s="161" t="s">
        <v>2132</v>
      </c>
      <c r="K278" s="161" t="s">
        <v>2157</v>
      </c>
      <c r="L278" s="161" t="s">
        <v>50</v>
      </c>
      <c r="M278" s="161" t="s">
        <v>32</v>
      </c>
      <c r="N278" s="161">
        <v>2008</v>
      </c>
      <c r="O278" s="161" t="s">
        <v>2158</v>
      </c>
      <c r="P278" s="161" t="s">
        <v>2159</v>
      </c>
      <c r="Q278" s="161">
        <v>3.4</v>
      </c>
      <c r="R278" s="161" t="s">
        <v>1497</v>
      </c>
      <c r="S278" s="180" t="s">
        <v>41</v>
      </c>
      <c r="T278" s="161"/>
      <c r="U278" s="161">
        <v>1.9</v>
      </c>
      <c r="V278" s="161" t="s">
        <v>35</v>
      </c>
      <c r="W278" s="161" t="s">
        <v>36</v>
      </c>
      <c r="X278" s="161" t="s">
        <v>2510</v>
      </c>
      <c r="Y278" s="161"/>
      <c r="Z278" s="161"/>
      <c r="AA278" s="161"/>
      <c r="AB278" s="161"/>
      <c r="AC278" s="150" t="s">
        <v>2304</v>
      </c>
      <c r="AD278" s="169">
        <v>0.22957273369134987</v>
      </c>
      <c r="AE278" s="181" t="s">
        <v>2727</v>
      </c>
      <c r="AF278" s="150"/>
      <c r="AG278" s="150"/>
      <c r="AH278" s="184" t="s">
        <v>2800</v>
      </c>
      <c r="AI278" s="184">
        <v>2</v>
      </c>
      <c r="AJ278" s="200">
        <v>40868</v>
      </c>
      <c r="AK278" s="184"/>
      <c r="AL278" s="184" t="s">
        <v>2580</v>
      </c>
      <c r="AM278" s="184"/>
      <c r="AN278" s="184" t="s">
        <v>2581</v>
      </c>
      <c r="AO278" s="215">
        <f t="shared" si="18"/>
        <v>0.43618819401356473</v>
      </c>
      <c r="AP278" s="210" t="s">
        <v>2813</v>
      </c>
    </row>
    <row r="279" spans="1:42" ht="191.25" hidden="1">
      <c r="A279" s="161" t="s">
        <v>897</v>
      </c>
      <c r="B279" s="161" t="s">
        <v>2154</v>
      </c>
      <c r="C279" s="161" t="s">
        <v>504</v>
      </c>
      <c r="D279" s="161" t="s">
        <v>2155</v>
      </c>
      <c r="E279" s="161" t="s">
        <v>506</v>
      </c>
      <c r="F279" s="161" t="s">
        <v>565</v>
      </c>
      <c r="G279" s="161">
        <v>6153111</v>
      </c>
      <c r="H279" s="161" t="s">
        <v>2156</v>
      </c>
      <c r="I279" s="161" t="s">
        <v>2131</v>
      </c>
      <c r="J279" s="161" t="s">
        <v>2132</v>
      </c>
      <c r="K279" s="161" t="s">
        <v>2157</v>
      </c>
      <c r="L279" s="161" t="s">
        <v>50</v>
      </c>
      <c r="M279" s="161" t="s">
        <v>32</v>
      </c>
      <c r="N279" s="161">
        <v>2008</v>
      </c>
      <c r="O279" s="161" t="s">
        <v>2158</v>
      </c>
      <c r="P279" s="161" t="s">
        <v>2159</v>
      </c>
      <c r="Q279" s="161">
        <v>3.4</v>
      </c>
      <c r="R279" s="161" t="s">
        <v>1497</v>
      </c>
      <c r="S279" s="180" t="s">
        <v>41</v>
      </c>
      <c r="T279" s="161"/>
      <c r="U279" s="161">
        <v>1.9</v>
      </c>
      <c r="V279" s="161" t="s">
        <v>35</v>
      </c>
      <c r="W279" s="161" t="s">
        <v>36</v>
      </c>
      <c r="X279" s="161" t="s">
        <v>2510</v>
      </c>
      <c r="Y279" s="161"/>
      <c r="Z279" s="161"/>
      <c r="AA279" s="161"/>
      <c r="AB279" s="161"/>
      <c r="AC279" s="150" t="s">
        <v>2304</v>
      </c>
      <c r="AD279" s="169">
        <v>1.4720041079184407E-2</v>
      </c>
      <c r="AE279" s="181" t="s">
        <v>2728</v>
      </c>
      <c r="AF279" s="150"/>
      <c r="AG279" s="150"/>
      <c r="AH279" s="184" t="s">
        <v>2800</v>
      </c>
      <c r="AI279" s="184">
        <v>2</v>
      </c>
      <c r="AJ279" s="200">
        <v>40868</v>
      </c>
      <c r="AK279" s="184"/>
      <c r="AL279" s="184" t="s">
        <v>2580</v>
      </c>
      <c r="AM279" s="184"/>
      <c r="AN279" s="184" t="s">
        <v>2581</v>
      </c>
      <c r="AO279" s="215">
        <f t="shared" si="18"/>
        <v>2.7968078050450373E-2</v>
      </c>
      <c r="AP279" s="210" t="s">
        <v>2813</v>
      </c>
    </row>
    <row r="280" spans="1:42" ht="191.25" hidden="1">
      <c r="A280" s="161" t="s">
        <v>897</v>
      </c>
      <c r="B280" s="161" t="s">
        <v>2154</v>
      </c>
      <c r="C280" s="161" t="s">
        <v>504</v>
      </c>
      <c r="D280" s="161" t="s">
        <v>2155</v>
      </c>
      <c r="E280" s="161" t="s">
        <v>506</v>
      </c>
      <c r="F280" s="161" t="s">
        <v>565</v>
      </c>
      <c r="G280" s="161">
        <v>6153111</v>
      </c>
      <c r="H280" s="161" t="s">
        <v>2156</v>
      </c>
      <c r="I280" s="161" t="s">
        <v>2131</v>
      </c>
      <c r="J280" s="161" t="s">
        <v>2132</v>
      </c>
      <c r="K280" s="161" t="s">
        <v>2157</v>
      </c>
      <c r="L280" s="161" t="s">
        <v>50</v>
      </c>
      <c r="M280" s="161" t="s">
        <v>32</v>
      </c>
      <c r="N280" s="161">
        <v>2008</v>
      </c>
      <c r="O280" s="161" t="s">
        <v>2158</v>
      </c>
      <c r="P280" s="161" t="s">
        <v>2159</v>
      </c>
      <c r="Q280" s="161">
        <v>3.4</v>
      </c>
      <c r="R280" s="161" t="s">
        <v>1497</v>
      </c>
      <c r="S280" s="180" t="s">
        <v>41</v>
      </c>
      <c r="T280" s="161"/>
      <c r="U280" s="161">
        <v>1.9</v>
      </c>
      <c r="V280" s="161" t="s">
        <v>35</v>
      </c>
      <c r="W280" s="161" t="s">
        <v>36</v>
      </c>
      <c r="X280" s="161" t="s">
        <v>2510</v>
      </c>
      <c r="Y280" s="161"/>
      <c r="Z280" s="161"/>
      <c r="AA280" s="161"/>
      <c r="AB280" s="161"/>
      <c r="AC280" s="150" t="s">
        <v>2304</v>
      </c>
      <c r="AD280" s="169">
        <v>0.47315945997988829</v>
      </c>
      <c r="AE280" s="181" t="s">
        <v>2729</v>
      </c>
      <c r="AF280" s="150"/>
      <c r="AG280" s="150"/>
      <c r="AH280" s="184" t="s">
        <v>2800</v>
      </c>
      <c r="AI280" s="184">
        <v>2</v>
      </c>
      <c r="AJ280" s="200">
        <v>40868</v>
      </c>
      <c r="AK280" s="184"/>
      <c r="AL280" s="184" t="s">
        <v>2580</v>
      </c>
      <c r="AM280" s="184"/>
      <c r="AN280" s="184" t="s">
        <v>2581</v>
      </c>
      <c r="AO280" s="215">
        <f t="shared" si="18"/>
        <v>0.89900297396178774</v>
      </c>
      <c r="AP280" s="210" t="s">
        <v>2813</v>
      </c>
    </row>
    <row r="281" spans="1:42" ht="191.25" hidden="1">
      <c r="A281" s="161" t="s">
        <v>897</v>
      </c>
      <c r="B281" s="161" t="s">
        <v>2154</v>
      </c>
      <c r="C281" s="161" t="s">
        <v>504</v>
      </c>
      <c r="D281" s="161" t="s">
        <v>2155</v>
      </c>
      <c r="E281" s="161" t="s">
        <v>506</v>
      </c>
      <c r="F281" s="161" t="s">
        <v>565</v>
      </c>
      <c r="G281" s="161">
        <v>6153111</v>
      </c>
      <c r="H281" s="161" t="s">
        <v>2156</v>
      </c>
      <c r="I281" s="161" t="s">
        <v>2131</v>
      </c>
      <c r="J281" s="161" t="s">
        <v>2132</v>
      </c>
      <c r="K281" s="161" t="s">
        <v>2157</v>
      </c>
      <c r="L281" s="161" t="s">
        <v>50</v>
      </c>
      <c r="M281" s="161" t="s">
        <v>32</v>
      </c>
      <c r="N281" s="161">
        <v>2008</v>
      </c>
      <c r="O281" s="161" t="s">
        <v>2158</v>
      </c>
      <c r="P281" s="161" t="s">
        <v>2159</v>
      </c>
      <c r="Q281" s="161">
        <v>3.4</v>
      </c>
      <c r="R281" s="161" t="s">
        <v>1497</v>
      </c>
      <c r="S281" s="180" t="s">
        <v>41</v>
      </c>
      <c r="T281" s="161"/>
      <c r="U281" s="161">
        <v>1.9</v>
      </c>
      <c r="V281" s="161" t="s">
        <v>35</v>
      </c>
      <c r="W281" s="161" t="s">
        <v>36</v>
      </c>
      <c r="X281" s="161" t="s">
        <v>2510</v>
      </c>
      <c r="Y281" s="161"/>
      <c r="Z281" s="161"/>
      <c r="AA281" s="161"/>
      <c r="AB281" s="161"/>
      <c r="AC281" s="150" t="s">
        <v>2304</v>
      </c>
      <c r="AD281" s="169">
        <v>0.11788870108474722</v>
      </c>
      <c r="AE281" s="181" t="s">
        <v>2730</v>
      </c>
      <c r="AF281" s="150"/>
      <c r="AG281" s="150"/>
      <c r="AH281" s="184" t="s">
        <v>2800</v>
      </c>
      <c r="AI281" s="184">
        <v>2</v>
      </c>
      <c r="AJ281" s="200">
        <v>40872</v>
      </c>
      <c r="AK281" s="184"/>
      <c r="AL281" s="184" t="s">
        <v>2580</v>
      </c>
      <c r="AM281" s="184"/>
      <c r="AN281" s="184" t="s">
        <v>2581</v>
      </c>
      <c r="AO281" s="215">
        <f t="shared" si="18"/>
        <v>0.22398853206101971</v>
      </c>
      <c r="AP281" s="210" t="s">
        <v>2813</v>
      </c>
    </row>
    <row r="282" spans="1:42" ht="140.25" hidden="1">
      <c r="A282" s="161" t="s">
        <v>2160</v>
      </c>
      <c r="B282" s="161" t="s">
        <v>2161</v>
      </c>
      <c r="C282" s="161" t="s">
        <v>224</v>
      </c>
      <c r="D282" s="161" t="s">
        <v>2162</v>
      </c>
      <c r="E282" s="161" t="s">
        <v>2163</v>
      </c>
      <c r="F282" s="161" t="s">
        <v>2164</v>
      </c>
      <c r="G282" s="161" t="s">
        <v>2165</v>
      </c>
      <c r="H282" s="161" t="s">
        <v>2166</v>
      </c>
      <c r="I282" s="161" t="s">
        <v>2131</v>
      </c>
      <c r="J282" s="161" t="s">
        <v>2132</v>
      </c>
      <c r="K282" s="161" t="s">
        <v>2167</v>
      </c>
      <c r="L282" s="161" t="s">
        <v>50</v>
      </c>
      <c r="M282" s="161" t="s">
        <v>32</v>
      </c>
      <c r="N282" s="161">
        <v>2008</v>
      </c>
      <c r="O282" s="161" t="s">
        <v>2168</v>
      </c>
      <c r="P282" s="161" t="s">
        <v>2169</v>
      </c>
      <c r="Q282" s="161">
        <v>40.000954399999998</v>
      </c>
      <c r="R282" s="161" t="s">
        <v>1497</v>
      </c>
      <c r="S282" s="180" t="s">
        <v>41</v>
      </c>
      <c r="T282" s="161"/>
      <c r="U282" s="161">
        <v>31.5</v>
      </c>
      <c r="V282" s="161" t="s">
        <v>35</v>
      </c>
      <c r="W282" s="161" t="s">
        <v>36</v>
      </c>
      <c r="X282" s="161" t="s">
        <v>2324</v>
      </c>
      <c r="Y282" s="161" t="s">
        <v>2325</v>
      </c>
      <c r="Z282" s="161" t="s">
        <v>2302</v>
      </c>
      <c r="AA282" s="161"/>
      <c r="AB282" s="161"/>
      <c r="AC282" s="161" t="s">
        <v>2304</v>
      </c>
      <c r="AD282" s="169">
        <v>7.5436316809187762E-2</v>
      </c>
      <c r="AE282" s="167" t="s">
        <v>2326</v>
      </c>
      <c r="AF282" s="162"/>
      <c r="AG282" s="150"/>
      <c r="AH282" s="150" t="s">
        <v>2746</v>
      </c>
      <c r="AI282" s="150">
        <v>2</v>
      </c>
      <c r="AJ282" s="182">
        <v>40834</v>
      </c>
      <c r="AK282" s="150"/>
      <c r="AL282" s="150" t="s">
        <v>2580</v>
      </c>
      <c r="AM282" s="150" t="s">
        <v>2520</v>
      </c>
      <c r="AN282" s="150"/>
      <c r="AO282" s="215">
        <f t="shared" si="18"/>
        <v>2.3762439794894146</v>
      </c>
      <c r="AP282" s="210" t="s">
        <v>2813</v>
      </c>
    </row>
    <row r="283" spans="1:42" ht="140.25" hidden="1">
      <c r="A283" s="161" t="s">
        <v>2160</v>
      </c>
      <c r="B283" s="161" t="s">
        <v>2161</v>
      </c>
      <c r="C283" s="161" t="s">
        <v>224</v>
      </c>
      <c r="D283" s="161" t="s">
        <v>2162</v>
      </c>
      <c r="E283" s="161" t="s">
        <v>2163</v>
      </c>
      <c r="F283" s="161" t="s">
        <v>2164</v>
      </c>
      <c r="G283" s="161" t="s">
        <v>2165</v>
      </c>
      <c r="H283" s="161" t="s">
        <v>2166</v>
      </c>
      <c r="I283" s="161" t="s">
        <v>2131</v>
      </c>
      <c r="J283" s="161" t="s">
        <v>2132</v>
      </c>
      <c r="K283" s="161" t="s">
        <v>2167</v>
      </c>
      <c r="L283" s="161" t="s">
        <v>50</v>
      </c>
      <c r="M283" s="161" t="s">
        <v>32</v>
      </c>
      <c r="N283" s="161">
        <v>2008</v>
      </c>
      <c r="O283" s="161" t="s">
        <v>2168</v>
      </c>
      <c r="P283" s="161" t="s">
        <v>2169</v>
      </c>
      <c r="Q283" s="161">
        <v>40.000954399999998</v>
      </c>
      <c r="R283" s="161" t="s">
        <v>1497</v>
      </c>
      <c r="S283" s="180" t="s">
        <v>41</v>
      </c>
      <c r="T283" s="161"/>
      <c r="U283" s="161">
        <v>31.5</v>
      </c>
      <c r="V283" s="161" t="s">
        <v>35</v>
      </c>
      <c r="W283" s="161" t="s">
        <v>36</v>
      </c>
      <c r="X283" s="161" t="s">
        <v>2324</v>
      </c>
      <c r="Y283" s="161" t="s">
        <v>2325</v>
      </c>
      <c r="Z283" s="161" t="s">
        <v>2302</v>
      </c>
      <c r="AA283" s="161"/>
      <c r="AB283" s="161"/>
      <c r="AC283" s="161" t="s">
        <v>2304</v>
      </c>
      <c r="AD283" s="169">
        <v>6.7227413845423634E-2</v>
      </c>
      <c r="AE283" s="167" t="s">
        <v>2327</v>
      </c>
      <c r="AF283" s="162"/>
      <c r="AG283" s="150"/>
      <c r="AH283" s="150" t="s">
        <v>2746</v>
      </c>
      <c r="AI283" s="150">
        <v>2</v>
      </c>
      <c r="AJ283" s="182">
        <v>40834</v>
      </c>
      <c r="AK283" s="150"/>
      <c r="AL283" s="150" t="s">
        <v>2580</v>
      </c>
      <c r="AM283" s="150" t="s">
        <v>2520</v>
      </c>
      <c r="AN283" s="150"/>
      <c r="AO283" s="215">
        <f t="shared" si="18"/>
        <v>2.1176635361308445</v>
      </c>
      <c r="AP283" s="210" t="s">
        <v>2813</v>
      </c>
    </row>
    <row r="284" spans="1:42" ht="140.25" hidden="1">
      <c r="A284" s="161" t="s">
        <v>2160</v>
      </c>
      <c r="B284" s="161" t="s">
        <v>2161</v>
      </c>
      <c r="C284" s="161" t="s">
        <v>224</v>
      </c>
      <c r="D284" s="161" t="s">
        <v>2162</v>
      </c>
      <c r="E284" s="161" t="s">
        <v>2163</v>
      </c>
      <c r="F284" s="161" t="s">
        <v>2164</v>
      </c>
      <c r="G284" s="161" t="s">
        <v>2165</v>
      </c>
      <c r="H284" s="161" t="s">
        <v>2166</v>
      </c>
      <c r="I284" s="161" t="s">
        <v>2131</v>
      </c>
      <c r="J284" s="161" t="s">
        <v>2132</v>
      </c>
      <c r="K284" s="161" t="s">
        <v>2167</v>
      </c>
      <c r="L284" s="161" t="s">
        <v>50</v>
      </c>
      <c r="M284" s="161" t="s">
        <v>32</v>
      </c>
      <c r="N284" s="161">
        <v>2008</v>
      </c>
      <c r="O284" s="161" t="s">
        <v>2168</v>
      </c>
      <c r="P284" s="161" t="s">
        <v>2169</v>
      </c>
      <c r="Q284" s="161">
        <v>40.000954399999998</v>
      </c>
      <c r="R284" s="161" t="s">
        <v>1497</v>
      </c>
      <c r="S284" s="180" t="s">
        <v>41</v>
      </c>
      <c r="T284" s="161"/>
      <c r="U284" s="161">
        <v>31.5</v>
      </c>
      <c r="V284" s="161" t="s">
        <v>35</v>
      </c>
      <c r="W284" s="161" t="s">
        <v>36</v>
      </c>
      <c r="X284" s="161" t="s">
        <v>2324</v>
      </c>
      <c r="Y284" s="161" t="s">
        <v>2325</v>
      </c>
      <c r="Z284" s="161" t="s">
        <v>2302</v>
      </c>
      <c r="AA284" s="161"/>
      <c r="AB284" s="161"/>
      <c r="AC284" s="161" t="s">
        <v>2304</v>
      </c>
      <c r="AD284" s="169">
        <v>2.9489803064138378E-3</v>
      </c>
      <c r="AE284" s="167" t="s">
        <v>2328</v>
      </c>
      <c r="AF284" s="162"/>
      <c r="AG284" s="150"/>
      <c r="AH284" s="150" t="s">
        <v>2746</v>
      </c>
      <c r="AI284" s="150">
        <v>2</v>
      </c>
      <c r="AJ284" s="182">
        <v>40834</v>
      </c>
      <c r="AK284" s="150"/>
      <c r="AL284" s="150" t="s">
        <v>2580</v>
      </c>
      <c r="AM284" s="150" t="s">
        <v>2520</v>
      </c>
      <c r="AN284" s="150"/>
      <c r="AO284" s="215">
        <f t="shared" si="18"/>
        <v>9.2892879652035895E-2</v>
      </c>
      <c r="AP284" s="210" t="s">
        <v>2813</v>
      </c>
    </row>
    <row r="285" spans="1:42" ht="140.25" hidden="1">
      <c r="A285" s="161" t="s">
        <v>2160</v>
      </c>
      <c r="B285" s="161" t="s">
        <v>2161</v>
      </c>
      <c r="C285" s="161" t="s">
        <v>224</v>
      </c>
      <c r="D285" s="161" t="s">
        <v>2162</v>
      </c>
      <c r="E285" s="161" t="s">
        <v>2163</v>
      </c>
      <c r="F285" s="161" t="s">
        <v>2164</v>
      </c>
      <c r="G285" s="161" t="s">
        <v>2165</v>
      </c>
      <c r="H285" s="161" t="s">
        <v>2166</v>
      </c>
      <c r="I285" s="161" t="s">
        <v>2131</v>
      </c>
      <c r="J285" s="161" t="s">
        <v>2132</v>
      </c>
      <c r="K285" s="161" t="s">
        <v>2167</v>
      </c>
      <c r="L285" s="161" t="s">
        <v>50</v>
      </c>
      <c r="M285" s="161" t="s">
        <v>32</v>
      </c>
      <c r="N285" s="161">
        <v>2008</v>
      </c>
      <c r="O285" s="161" t="s">
        <v>2168</v>
      </c>
      <c r="P285" s="161" t="s">
        <v>2169</v>
      </c>
      <c r="Q285" s="161">
        <v>40.000954399999998</v>
      </c>
      <c r="R285" s="161" t="s">
        <v>1497</v>
      </c>
      <c r="S285" s="180" t="s">
        <v>41</v>
      </c>
      <c r="T285" s="161"/>
      <c r="U285" s="161">
        <v>31.5</v>
      </c>
      <c r="V285" s="161" t="s">
        <v>35</v>
      </c>
      <c r="W285" s="161" t="s">
        <v>36</v>
      </c>
      <c r="X285" s="161" t="s">
        <v>2324</v>
      </c>
      <c r="Y285" s="161" t="s">
        <v>2325</v>
      </c>
      <c r="Z285" s="161" t="s">
        <v>2302</v>
      </c>
      <c r="AA285" s="161"/>
      <c r="AB285" s="161"/>
      <c r="AC285" s="161" t="s">
        <v>2304</v>
      </c>
      <c r="AD285" s="169">
        <v>0.18783214933200543</v>
      </c>
      <c r="AE285" s="167" t="s">
        <v>2329</v>
      </c>
      <c r="AF285" s="162"/>
      <c r="AG285" s="150"/>
      <c r="AH285" s="150" t="s">
        <v>2746</v>
      </c>
      <c r="AI285" s="150">
        <v>2</v>
      </c>
      <c r="AJ285" s="182">
        <v>40834</v>
      </c>
      <c r="AK285" s="150"/>
      <c r="AL285" s="150" t="s">
        <v>2580</v>
      </c>
      <c r="AM285" s="150" t="s">
        <v>2520</v>
      </c>
      <c r="AN285" s="150"/>
      <c r="AO285" s="215">
        <f t="shared" si="18"/>
        <v>5.9167127039581713</v>
      </c>
      <c r="AP285" s="210" t="s">
        <v>2813</v>
      </c>
    </row>
    <row r="286" spans="1:42" ht="140.25" hidden="1">
      <c r="A286" s="161" t="s">
        <v>2160</v>
      </c>
      <c r="B286" s="161" t="s">
        <v>2161</v>
      </c>
      <c r="C286" s="161" t="s">
        <v>224</v>
      </c>
      <c r="D286" s="161" t="s">
        <v>2162</v>
      </c>
      <c r="E286" s="161" t="s">
        <v>2163</v>
      </c>
      <c r="F286" s="161" t="s">
        <v>2164</v>
      </c>
      <c r="G286" s="161" t="s">
        <v>2165</v>
      </c>
      <c r="H286" s="161" t="s">
        <v>2166</v>
      </c>
      <c r="I286" s="161" t="s">
        <v>2131</v>
      </c>
      <c r="J286" s="161" t="s">
        <v>2132</v>
      </c>
      <c r="K286" s="161" t="s">
        <v>2167</v>
      </c>
      <c r="L286" s="161" t="s">
        <v>50</v>
      </c>
      <c r="M286" s="161" t="s">
        <v>32</v>
      </c>
      <c r="N286" s="161">
        <v>2008</v>
      </c>
      <c r="O286" s="161" t="s">
        <v>2168</v>
      </c>
      <c r="P286" s="161" t="s">
        <v>2169</v>
      </c>
      <c r="Q286" s="161">
        <v>40.000954399999998</v>
      </c>
      <c r="R286" s="161" t="s">
        <v>1497</v>
      </c>
      <c r="S286" s="180" t="s">
        <v>41</v>
      </c>
      <c r="T286" s="161"/>
      <c r="U286" s="161">
        <v>31.5</v>
      </c>
      <c r="V286" s="161" t="s">
        <v>35</v>
      </c>
      <c r="W286" s="161" t="s">
        <v>36</v>
      </c>
      <c r="X286" s="161" t="s">
        <v>2324</v>
      </c>
      <c r="Y286" s="161" t="s">
        <v>2325</v>
      </c>
      <c r="Z286" s="161" t="s">
        <v>2302</v>
      </c>
      <c r="AA286" s="161"/>
      <c r="AB286" s="161"/>
      <c r="AC286" s="161" t="s">
        <v>2304</v>
      </c>
      <c r="AD286" s="169">
        <v>5.5244749803531001E-2</v>
      </c>
      <c r="AE286" s="167" t="s">
        <v>2330</v>
      </c>
      <c r="AF286" s="162"/>
      <c r="AG286" s="150"/>
      <c r="AH286" s="150" t="s">
        <v>2746</v>
      </c>
      <c r="AI286" s="150">
        <v>2</v>
      </c>
      <c r="AJ286" s="182">
        <v>40834</v>
      </c>
      <c r="AK286" s="150"/>
      <c r="AL286" s="150" t="s">
        <v>2580</v>
      </c>
      <c r="AM286" s="150" t="s">
        <v>2520</v>
      </c>
      <c r="AN286" s="150"/>
      <c r="AO286" s="215">
        <f t="shared" si="18"/>
        <v>1.7402096188112266</v>
      </c>
      <c r="AP286" s="210" t="s">
        <v>2813</v>
      </c>
    </row>
    <row r="287" spans="1:42" ht="140.25" hidden="1">
      <c r="A287" s="161" t="s">
        <v>2160</v>
      </c>
      <c r="B287" s="161" t="s">
        <v>2161</v>
      </c>
      <c r="C287" s="161" t="s">
        <v>224</v>
      </c>
      <c r="D287" s="161" t="s">
        <v>2162</v>
      </c>
      <c r="E287" s="161" t="s">
        <v>2163</v>
      </c>
      <c r="F287" s="161" t="s">
        <v>2164</v>
      </c>
      <c r="G287" s="161" t="s">
        <v>2165</v>
      </c>
      <c r="H287" s="161" t="s">
        <v>2166</v>
      </c>
      <c r="I287" s="161" t="s">
        <v>2131</v>
      </c>
      <c r="J287" s="161" t="s">
        <v>2132</v>
      </c>
      <c r="K287" s="161" t="s">
        <v>2167</v>
      </c>
      <c r="L287" s="161" t="s">
        <v>50</v>
      </c>
      <c r="M287" s="161" t="s">
        <v>32</v>
      </c>
      <c r="N287" s="161">
        <v>2008</v>
      </c>
      <c r="O287" s="161" t="s">
        <v>2168</v>
      </c>
      <c r="P287" s="161" t="s">
        <v>2169</v>
      </c>
      <c r="Q287" s="161">
        <v>40.000954399999998</v>
      </c>
      <c r="R287" s="161" t="s">
        <v>1497</v>
      </c>
      <c r="S287" s="180" t="s">
        <v>41</v>
      </c>
      <c r="T287" s="161"/>
      <c r="U287" s="161">
        <v>31.5</v>
      </c>
      <c r="V287" s="161" t="s">
        <v>35</v>
      </c>
      <c r="W287" s="161" t="s">
        <v>36</v>
      </c>
      <c r="X287" s="161" t="s">
        <v>2324</v>
      </c>
      <c r="Y287" s="161" t="s">
        <v>2325</v>
      </c>
      <c r="Z287" s="161" t="s">
        <v>2302</v>
      </c>
      <c r="AA287" s="161"/>
      <c r="AB287" s="161"/>
      <c r="AC287" s="161" t="s">
        <v>2304</v>
      </c>
      <c r="AD287" s="169">
        <v>4.0071895984251354E-3</v>
      </c>
      <c r="AE287" s="167" t="s">
        <v>2331</v>
      </c>
      <c r="AF287" s="162"/>
      <c r="AG287" s="150"/>
      <c r="AH287" s="150" t="s">
        <v>2746</v>
      </c>
      <c r="AI287" s="150">
        <v>2</v>
      </c>
      <c r="AJ287" s="182">
        <v>40834</v>
      </c>
      <c r="AK287" s="150"/>
      <c r="AL287" s="150" t="s">
        <v>2580</v>
      </c>
      <c r="AM287" s="150" t="s">
        <v>2520</v>
      </c>
      <c r="AN287" s="150"/>
      <c r="AO287" s="215">
        <f t="shared" si="18"/>
        <v>0.12622647235039178</v>
      </c>
      <c r="AP287" s="210" t="s">
        <v>2813</v>
      </c>
    </row>
    <row r="288" spans="1:42" ht="140.25" hidden="1">
      <c r="A288" s="161" t="s">
        <v>2160</v>
      </c>
      <c r="B288" s="161" t="s">
        <v>2161</v>
      </c>
      <c r="C288" s="161" t="s">
        <v>224</v>
      </c>
      <c r="D288" s="161" t="s">
        <v>2162</v>
      </c>
      <c r="E288" s="161" t="s">
        <v>2163</v>
      </c>
      <c r="F288" s="161" t="s">
        <v>2164</v>
      </c>
      <c r="G288" s="161" t="s">
        <v>2165</v>
      </c>
      <c r="H288" s="161" t="s">
        <v>2166</v>
      </c>
      <c r="I288" s="161" t="s">
        <v>2131</v>
      </c>
      <c r="J288" s="161" t="s">
        <v>2132</v>
      </c>
      <c r="K288" s="161" t="s">
        <v>2167</v>
      </c>
      <c r="L288" s="161" t="s">
        <v>50</v>
      </c>
      <c r="M288" s="161" t="s">
        <v>32</v>
      </c>
      <c r="N288" s="161">
        <v>2008</v>
      </c>
      <c r="O288" s="161" t="s">
        <v>2168</v>
      </c>
      <c r="P288" s="161" t="s">
        <v>2169</v>
      </c>
      <c r="Q288" s="161">
        <v>40.000954399999998</v>
      </c>
      <c r="R288" s="161" t="s">
        <v>1497</v>
      </c>
      <c r="S288" s="180" t="s">
        <v>41</v>
      </c>
      <c r="T288" s="161"/>
      <c r="U288" s="161">
        <v>31.5</v>
      </c>
      <c r="V288" s="161" t="s">
        <v>35</v>
      </c>
      <c r="W288" s="161" t="s">
        <v>36</v>
      </c>
      <c r="X288" s="161" t="s">
        <v>2324</v>
      </c>
      <c r="Y288" s="161" t="s">
        <v>2325</v>
      </c>
      <c r="Z288" s="161" t="s">
        <v>2302</v>
      </c>
      <c r="AA288" s="161"/>
      <c r="AB288" s="161"/>
      <c r="AC288" s="161" t="s">
        <v>2304</v>
      </c>
      <c r="AD288" s="169">
        <v>0.14954987200336137</v>
      </c>
      <c r="AE288" s="167" t="s">
        <v>2332</v>
      </c>
      <c r="AF288" s="162"/>
      <c r="AG288" s="150"/>
      <c r="AH288" s="150" t="s">
        <v>2746</v>
      </c>
      <c r="AI288" s="150">
        <v>2</v>
      </c>
      <c r="AJ288" s="182">
        <v>40834</v>
      </c>
      <c r="AK288" s="150"/>
      <c r="AL288" s="150" t="s">
        <v>2580</v>
      </c>
      <c r="AM288" s="150" t="s">
        <v>2520</v>
      </c>
      <c r="AN288" s="150"/>
      <c r="AO288" s="215">
        <f t="shared" si="18"/>
        <v>4.7108209681058835</v>
      </c>
      <c r="AP288" s="210" t="s">
        <v>2813</v>
      </c>
    </row>
    <row r="289" spans="1:42" ht="140.25" hidden="1">
      <c r="A289" s="161" t="s">
        <v>2160</v>
      </c>
      <c r="B289" s="161" t="s">
        <v>2161</v>
      </c>
      <c r="C289" s="161" t="s">
        <v>224</v>
      </c>
      <c r="D289" s="161" t="s">
        <v>2162</v>
      </c>
      <c r="E289" s="161" t="s">
        <v>2163</v>
      </c>
      <c r="F289" s="161" t="s">
        <v>2164</v>
      </c>
      <c r="G289" s="161" t="s">
        <v>2165</v>
      </c>
      <c r="H289" s="161" t="s">
        <v>2166</v>
      </c>
      <c r="I289" s="161" t="s">
        <v>2131</v>
      </c>
      <c r="J289" s="161" t="s">
        <v>2132</v>
      </c>
      <c r="K289" s="161" t="s">
        <v>2167</v>
      </c>
      <c r="L289" s="161" t="s">
        <v>50</v>
      </c>
      <c r="M289" s="161" t="s">
        <v>32</v>
      </c>
      <c r="N289" s="161">
        <v>2008</v>
      </c>
      <c r="O289" s="161" t="s">
        <v>2168</v>
      </c>
      <c r="P289" s="161" t="s">
        <v>2169</v>
      </c>
      <c r="Q289" s="161">
        <v>40.000954399999998</v>
      </c>
      <c r="R289" s="161" t="s">
        <v>1497</v>
      </c>
      <c r="S289" s="180" t="s">
        <v>41</v>
      </c>
      <c r="T289" s="161"/>
      <c r="U289" s="161">
        <v>31.5</v>
      </c>
      <c r="V289" s="161" t="s">
        <v>35</v>
      </c>
      <c r="W289" s="161" t="s">
        <v>36</v>
      </c>
      <c r="X289" s="161" t="s">
        <v>2324</v>
      </c>
      <c r="Y289" s="161" t="s">
        <v>2325</v>
      </c>
      <c r="Z289" s="161" t="s">
        <v>2302</v>
      </c>
      <c r="AA289" s="161"/>
      <c r="AB289" s="161"/>
      <c r="AC289" s="161" t="s">
        <v>2304</v>
      </c>
      <c r="AD289" s="169">
        <v>0.25642122954582597</v>
      </c>
      <c r="AE289" s="167" t="s">
        <v>2333</v>
      </c>
      <c r="AF289" s="162"/>
      <c r="AG289" s="150"/>
      <c r="AH289" s="150" t="s">
        <v>2746</v>
      </c>
      <c r="AI289" s="150">
        <v>2</v>
      </c>
      <c r="AJ289" s="182">
        <v>40834</v>
      </c>
      <c r="AK289" s="150"/>
      <c r="AL289" s="150" t="s">
        <v>2580</v>
      </c>
      <c r="AM289" s="150" t="s">
        <v>2520</v>
      </c>
      <c r="AN289" s="150"/>
      <c r="AO289" s="215">
        <f t="shared" si="18"/>
        <v>8.0772687306935183</v>
      </c>
      <c r="AP289" s="210" t="s">
        <v>2813</v>
      </c>
    </row>
    <row r="290" spans="1:42" ht="140.25" hidden="1">
      <c r="A290" s="161" t="s">
        <v>2160</v>
      </c>
      <c r="B290" s="161" t="s">
        <v>2161</v>
      </c>
      <c r="C290" s="161" t="s">
        <v>224</v>
      </c>
      <c r="D290" s="161" t="s">
        <v>2162</v>
      </c>
      <c r="E290" s="161" t="s">
        <v>2163</v>
      </c>
      <c r="F290" s="161" t="s">
        <v>2164</v>
      </c>
      <c r="G290" s="161" t="s">
        <v>2165</v>
      </c>
      <c r="H290" s="161" t="s">
        <v>2166</v>
      </c>
      <c r="I290" s="161" t="s">
        <v>2131</v>
      </c>
      <c r="J290" s="161" t="s">
        <v>2132</v>
      </c>
      <c r="K290" s="161" t="s">
        <v>2167</v>
      </c>
      <c r="L290" s="161" t="s">
        <v>50</v>
      </c>
      <c r="M290" s="161" t="s">
        <v>32</v>
      </c>
      <c r="N290" s="161">
        <v>2008</v>
      </c>
      <c r="O290" s="161" t="s">
        <v>2168</v>
      </c>
      <c r="P290" s="161" t="s">
        <v>2169</v>
      </c>
      <c r="Q290" s="161">
        <v>40.000954399999998</v>
      </c>
      <c r="R290" s="161" t="s">
        <v>1497</v>
      </c>
      <c r="S290" s="180" t="s">
        <v>41</v>
      </c>
      <c r="T290" s="161"/>
      <c r="U290" s="161">
        <v>31.5</v>
      </c>
      <c r="V290" s="161" t="s">
        <v>35</v>
      </c>
      <c r="W290" s="161" t="s">
        <v>36</v>
      </c>
      <c r="X290" s="161" t="s">
        <v>2324</v>
      </c>
      <c r="Y290" s="161" t="s">
        <v>2325</v>
      </c>
      <c r="Z290" s="161" t="s">
        <v>2302</v>
      </c>
      <c r="AA290" s="161"/>
      <c r="AB290" s="161"/>
      <c r="AC290" s="161" t="s">
        <v>2304</v>
      </c>
      <c r="AD290" s="169">
        <v>0.10955578552587555</v>
      </c>
      <c r="AE290" s="167" t="s">
        <v>2334</v>
      </c>
      <c r="AF290" s="162"/>
      <c r="AG290" s="150"/>
      <c r="AH290" s="150" t="s">
        <v>2746</v>
      </c>
      <c r="AI290" s="150">
        <v>2</v>
      </c>
      <c r="AJ290" s="182">
        <v>40834</v>
      </c>
      <c r="AK290" s="150"/>
      <c r="AL290" s="150" t="s">
        <v>2580</v>
      </c>
      <c r="AM290" s="150" t="s">
        <v>2520</v>
      </c>
      <c r="AN290" s="150"/>
      <c r="AO290" s="215">
        <f t="shared" si="18"/>
        <v>3.4510072440650799</v>
      </c>
      <c r="AP290" s="210" t="s">
        <v>2813</v>
      </c>
    </row>
    <row r="291" spans="1:42" ht="140.25" hidden="1">
      <c r="A291" s="161" t="s">
        <v>2160</v>
      </c>
      <c r="B291" s="161" t="s">
        <v>2161</v>
      </c>
      <c r="C291" s="161" t="s">
        <v>224</v>
      </c>
      <c r="D291" s="161" t="s">
        <v>2162</v>
      </c>
      <c r="E291" s="161" t="s">
        <v>2163</v>
      </c>
      <c r="F291" s="161" t="s">
        <v>2164</v>
      </c>
      <c r="G291" s="161" t="s">
        <v>2165</v>
      </c>
      <c r="H291" s="161" t="s">
        <v>2166</v>
      </c>
      <c r="I291" s="161" t="s">
        <v>2131</v>
      </c>
      <c r="J291" s="161" t="s">
        <v>2132</v>
      </c>
      <c r="K291" s="161" t="s">
        <v>2167</v>
      </c>
      <c r="L291" s="161" t="s">
        <v>50</v>
      </c>
      <c r="M291" s="161" t="s">
        <v>32</v>
      </c>
      <c r="N291" s="161">
        <v>2008</v>
      </c>
      <c r="O291" s="161" t="s">
        <v>2168</v>
      </c>
      <c r="P291" s="161" t="s">
        <v>2169</v>
      </c>
      <c r="Q291" s="161">
        <v>40.000954399999998</v>
      </c>
      <c r="R291" s="161" t="s">
        <v>1497</v>
      </c>
      <c r="S291" s="180" t="s">
        <v>41</v>
      </c>
      <c r="T291" s="161"/>
      <c r="U291" s="161">
        <v>31.5</v>
      </c>
      <c r="V291" s="161" t="s">
        <v>35</v>
      </c>
      <c r="W291" s="161" t="s">
        <v>36</v>
      </c>
      <c r="X291" s="161" t="s">
        <v>2324</v>
      </c>
      <c r="Y291" s="161" t="s">
        <v>2325</v>
      </c>
      <c r="Z291" s="161" t="s">
        <v>2302</v>
      </c>
      <c r="AA291" s="161"/>
      <c r="AB291" s="161"/>
      <c r="AC291" s="161" t="s">
        <v>2304</v>
      </c>
      <c r="AD291" s="169">
        <v>9.1776313229950446E-2</v>
      </c>
      <c r="AE291" s="167" t="s">
        <v>2335</v>
      </c>
      <c r="AF291" s="162"/>
      <c r="AG291" s="150"/>
      <c r="AH291" s="150" t="s">
        <v>2746</v>
      </c>
      <c r="AI291" s="150">
        <v>2</v>
      </c>
      <c r="AJ291" s="182">
        <v>40834</v>
      </c>
      <c r="AK291" s="150"/>
      <c r="AL291" s="150" t="s">
        <v>2580</v>
      </c>
      <c r="AM291" s="150" t="s">
        <v>2520</v>
      </c>
      <c r="AN291" s="150"/>
      <c r="AO291" s="215">
        <f t="shared" si="18"/>
        <v>2.8909538667434389</v>
      </c>
      <c r="AP291" s="210" t="s">
        <v>2813</v>
      </c>
    </row>
    <row r="292" spans="1:42" ht="293.25" hidden="1">
      <c r="A292" s="161" t="s">
        <v>889</v>
      </c>
      <c r="B292" s="161" t="s">
        <v>2170</v>
      </c>
      <c r="C292" s="161" t="s">
        <v>301</v>
      </c>
      <c r="D292" s="161" t="s">
        <v>164</v>
      </c>
      <c r="E292" s="161" t="s">
        <v>303</v>
      </c>
      <c r="F292" s="161" t="s">
        <v>2171</v>
      </c>
      <c r="G292" s="161">
        <v>8008811</v>
      </c>
      <c r="H292" s="161" t="s">
        <v>2172</v>
      </c>
      <c r="I292" s="161" t="s">
        <v>2131</v>
      </c>
      <c r="J292" s="161" t="s">
        <v>2132</v>
      </c>
      <c r="K292" s="161" t="s">
        <v>2173</v>
      </c>
      <c r="L292" s="161" t="s">
        <v>50</v>
      </c>
      <c r="M292" s="161" t="s">
        <v>32</v>
      </c>
      <c r="N292" s="161">
        <v>1997</v>
      </c>
      <c r="O292" s="161" t="s">
        <v>2174</v>
      </c>
      <c r="P292" s="161" t="s">
        <v>2175</v>
      </c>
      <c r="Q292" s="161">
        <v>0.28325359999999999</v>
      </c>
      <c r="R292" s="161" t="s">
        <v>1487</v>
      </c>
      <c r="S292" s="180">
        <v>3.6895929999999999</v>
      </c>
      <c r="T292" s="161"/>
      <c r="U292" s="161">
        <v>90</v>
      </c>
      <c r="V292" s="161" t="s">
        <v>1512</v>
      </c>
      <c r="W292" s="161" t="s">
        <v>36</v>
      </c>
      <c r="X292" s="161"/>
      <c r="Y292" s="161"/>
      <c r="Z292" s="161"/>
      <c r="AA292" s="161"/>
      <c r="AB292" s="161"/>
      <c r="AC292" s="161" t="s">
        <v>2304</v>
      </c>
      <c r="AD292" s="169">
        <v>0.18306639174224246</v>
      </c>
      <c r="AE292" s="167" t="s">
        <v>2733</v>
      </c>
      <c r="AF292" s="150"/>
      <c r="AG292" s="150"/>
      <c r="AH292" s="150" t="s">
        <v>2801</v>
      </c>
      <c r="AI292" s="184">
        <v>2</v>
      </c>
      <c r="AJ292" s="182">
        <v>40872</v>
      </c>
      <c r="AK292" s="184"/>
      <c r="AL292" s="150" t="s">
        <v>2580</v>
      </c>
      <c r="AM292" s="184" t="s">
        <v>2581</v>
      </c>
      <c r="AN292" s="184"/>
      <c r="AO292" s="215">
        <f t="shared" si="18"/>
        <v>16.475975256801821</v>
      </c>
      <c r="AP292" s="210" t="s">
        <v>2813</v>
      </c>
    </row>
    <row r="293" spans="1:42" ht="293.25" hidden="1">
      <c r="A293" s="161" t="s">
        <v>889</v>
      </c>
      <c r="B293" s="161" t="s">
        <v>2170</v>
      </c>
      <c r="C293" s="161" t="s">
        <v>301</v>
      </c>
      <c r="D293" s="161" t="s">
        <v>164</v>
      </c>
      <c r="E293" s="161" t="s">
        <v>303</v>
      </c>
      <c r="F293" s="161" t="s">
        <v>2171</v>
      </c>
      <c r="G293" s="161">
        <v>8008811</v>
      </c>
      <c r="H293" s="161" t="s">
        <v>2172</v>
      </c>
      <c r="I293" s="161" t="s">
        <v>2131</v>
      </c>
      <c r="J293" s="161" t="s">
        <v>2132</v>
      </c>
      <c r="K293" s="161" t="s">
        <v>2173</v>
      </c>
      <c r="L293" s="161" t="s">
        <v>50</v>
      </c>
      <c r="M293" s="161" t="s">
        <v>32</v>
      </c>
      <c r="N293" s="161">
        <v>1997</v>
      </c>
      <c r="O293" s="161" t="s">
        <v>2174</v>
      </c>
      <c r="P293" s="161" t="s">
        <v>2175</v>
      </c>
      <c r="Q293" s="161">
        <v>0.28325359999999999</v>
      </c>
      <c r="R293" s="161" t="s">
        <v>1487</v>
      </c>
      <c r="S293" s="180">
        <v>3.6895929999999999</v>
      </c>
      <c r="T293" s="161"/>
      <c r="U293" s="161">
        <v>90</v>
      </c>
      <c r="V293" s="161" t="s">
        <v>1512</v>
      </c>
      <c r="W293" s="161" t="s">
        <v>36</v>
      </c>
      <c r="X293" s="161"/>
      <c r="Y293" s="161"/>
      <c r="Z293" s="161"/>
      <c r="AA293" s="161"/>
      <c r="AB293" s="161"/>
      <c r="AC293" s="161" t="s">
        <v>2304</v>
      </c>
      <c r="AD293" s="169">
        <v>0.39941758198307348</v>
      </c>
      <c r="AE293" s="167" t="s">
        <v>2731</v>
      </c>
      <c r="AF293" s="150"/>
      <c r="AG293" s="150"/>
      <c r="AH293" s="150" t="s">
        <v>2801</v>
      </c>
      <c r="AI293" s="184">
        <v>2</v>
      </c>
      <c r="AJ293" s="182">
        <v>40872</v>
      </c>
      <c r="AK293" s="184"/>
      <c r="AL293" s="150" t="s">
        <v>2580</v>
      </c>
      <c r="AM293" s="184" t="s">
        <v>2581</v>
      </c>
      <c r="AN293" s="184"/>
      <c r="AO293" s="215">
        <f t="shared" si="18"/>
        <v>35.947582378476611</v>
      </c>
      <c r="AP293" s="210" t="s">
        <v>2813</v>
      </c>
    </row>
    <row r="294" spans="1:42" ht="293.25" hidden="1">
      <c r="A294" s="161" t="s">
        <v>889</v>
      </c>
      <c r="B294" s="161" t="s">
        <v>2170</v>
      </c>
      <c r="C294" s="161" t="s">
        <v>301</v>
      </c>
      <c r="D294" s="161" t="s">
        <v>164</v>
      </c>
      <c r="E294" s="161" t="s">
        <v>303</v>
      </c>
      <c r="F294" s="161" t="s">
        <v>2171</v>
      </c>
      <c r="G294" s="161">
        <v>8008811</v>
      </c>
      <c r="H294" s="161" t="s">
        <v>2172</v>
      </c>
      <c r="I294" s="161" t="s">
        <v>2131</v>
      </c>
      <c r="J294" s="161" t="s">
        <v>2132</v>
      </c>
      <c r="K294" s="161" t="s">
        <v>2173</v>
      </c>
      <c r="L294" s="161" t="s">
        <v>50</v>
      </c>
      <c r="M294" s="161" t="s">
        <v>32</v>
      </c>
      <c r="N294" s="161">
        <v>1997</v>
      </c>
      <c r="O294" s="161" t="s">
        <v>2174</v>
      </c>
      <c r="P294" s="161" t="s">
        <v>2175</v>
      </c>
      <c r="Q294" s="161">
        <v>0.28325359999999999</v>
      </c>
      <c r="R294" s="161" t="s">
        <v>1487</v>
      </c>
      <c r="S294" s="180">
        <v>3.6895929999999999</v>
      </c>
      <c r="T294" s="161"/>
      <c r="U294" s="161">
        <v>90</v>
      </c>
      <c r="V294" s="161" t="s">
        <v>1512</v>
      </c>
      <c r="W294" s="161" t="s">
        <v>36</v>
      </c>
      <c r="X294" s="161"/>
      <c r="Y294" s="161"/>
      <c r="Z294" s="161"/>
      <c r="AA294" s="161"/>
      <c r="AB294" s="161"/>
      <c r="AC294" s="161" t="s">
        <v>2304</v>
      </c>
      <c r="AD294" s="169">
        <v>9.2989240913436605E-2</v>
      </c>
      <c r="AE294" s="167" t="s">
        <v>2732</v>
      </c>
      <c r="AF294" s="150"/>
      <c r="AG294" s="150"/>
      <c r="AH294" s="150" t="s">
        <v>2801</v>
      </c>
      <c r="AI294" s="184">
        <v>2</v>
      </c>
      <c r="AJ294" s="182">
        <v>40872</v>
      </c>
      <c r="AK294" s="184"/>
      <c r="AL294" s="150" t="s">
        <v>2580</v>
      </c>
      <c r="AM294" s="184" t="s">
        <v>2581</v>
      </c>
      <c r="AN294" s="184"/>
      <c r="AO294" s="215">
        <f t="shared" si="18"/>
        <v>8.3690316822092949</v>
      </c>
      <c r="AP294" s="210" t="s">
        <v>2813</v>
      </c>
    </row>
    <row r="295" spans="1:42" ht="293.25" hidden="1">
      <c r="A295" s="161" t="s">
        <v>889</v>
      </c>
      <c r="B295" s="161" t="s">
        <v>2170</v>
      </c>
      <c r="C295" s="161" t="s">
        <v>301</v>
      </c>
      <c r="D295" s="161" t="s">
        <v>164</v>
      </c>
      <c r="E295" s="161" t="s">
        <v>303</v>
      </c>
      <c r="F295" s="161" t="s">
        <v>2171</v>
      </c>
      <c r="G295" s="161">
        <v>8008811</v>
      </c>
      <c r="H295" s="161" t="s">
        <v>2172</v>
      </c>
      <c r="I295" s="161" t="s">
        <v>2131</v>
      </c>
      <c r="J295" s="161" t="s">
        <v>2132</v>
      </c>
      <c r="K295" s="161" t="s">
        <v>2173</v>
      </c>
      <c r="L295" s="161" t="s">
        <v>50</v>
      </c>
      <c r="M295" s="161" t="s">
        <v>32</v>
      </c>
      <c r="N295" s="161">
        <v>1997</v>
      </c>
      <c r="O295" s="161" t="s">
        <v>2174</v>
      </c>
      <c r="P295" s="161" t="s">
        <v>2175</v>
      </c>
      <c r="Q295" s="161">
        <v>0.28325359999999999</v>
      </c>
      <c r="R295" s="161" t="s">
        <v>1487</v>
      </c>
      <c r="S295" s="180">
        <v>3.6895929999999999</v>
      </c>
      <c r="T295" s="161"/>
      <c r="U295" s="161">
        <v>90</v>
      </c>
      <c r="V295" s="161" t="s">
        <v>1512</v>
      </c>
      <c r="W295" s="161" t="s">
        <v>36</v>
      </c>
      <c r="X295" s="161"/>
      <c r="Y295" s="161"/>
      <c r="Z295" s="161"/>
      <c r="AA295" s="161"/>
      <c r="AB295" s="161"/>
      <c r="AC295" s="161" t="s">
        <v>2304</v>
      </c>
      <c r="AD295" s="169">
        <v>0.32452678536124757</v>
      </c>
      <c r="AE295" s="167" t="s">
        <v>2732</v>
      </c>
      <c r="AF295" s="150"/>
      <c r="AG295" s="150"/>
      <c r="AH295" s="150" t="s">
        <v>2801</v>
      </c>
      <c r="AI295" s="184">
        <v>2</v>
      </c>
      <c r="AJ295" s="182">
        <v>40872</v>
      </c>
      <c r="AK295" s="184"/>
      <c r="AL295" s="150" t="s">
        <v>2580</v>
      </c>
      <c r="AM295" s="184" t="s">
        <v>2581</v>
      </c>
      <c r="AN295" s="184"/>
      <c r="AO295" s="215">
        <f t="shared" si="18"/>
        <v>29.207410682512283</v>
      </c>
      <c r="AP295" s="210" t="s">
        <v>2813</v>
      </c>
    </row>
    <row r="296" spans="1:42" ht="280.5" hidden="1">
      <c r="A296" s="161" t="s">
        <v>889</v>
      </c>
      <c r="B296" s="161" t="s">
        <v>2176</v>
      </c>
      <c r="C296" s="161" t="s">
        <v>301</v>
      </c>
      <c r="D296" s="161" t="s">
        <v>2177</v>
      </c>
      <c r="E296" s="161" t="s">
        <v>303</v>
      </c>
      <c r="F296" s="161" t="s">
        <v>2178</v>
      </c>
      <c r="G296" s="161">
        <v>8063611</v>
      </c>
      <c r="H296" s="161" t="s">
        <v>2179</v>
      </c>
      <c r="I296" s="161" t="s">
        <v>2131</v>
      </c>
      <c r="J296" s="161" t="s">
        <v>2132</v>
      </c>
      <c r="K296" s="161" t="s">
        <v>2180</v>
      </c>
      <c r="L296" s="161" t="s">
        <v>50</v>
      </c>
      <c r="M296" s="161" t="s">
        <v>32</v>
      </c>
      <c r="N296" s="161">
        <v>1997</v>
      </c>
      <c r="O296" s="161" t="s">
        <v>2181</v>
      </c>
      <c r="P296" s="161" t="s">
        <v>1372</v>
      </c>
      <c r="Q296" s="161">
        <v>26.868565999999998</v>
      </c>
      <c r="R296" s="161" t="s">
        <v>2182</v>
      </c>
      <c r="S296" s="180" t="s">
        <v>41</v>
      </c>
      <c r="T296" s="161"/>
      <c r="U296" s="161">
        <v>41</v>
      </c>
      <c r="V296" s="161" t="s">
        <v>35</v>
      </c>
      <c r="W296" s="161" t="s">
        <v>36</v>
      </c>
      <c r="X296" s="161"/>
      <c r="Y296" s="161"/>
      <c r="Z296" s="161"/>
      <c r="AA296" s="161"/>
      <c r="AB296" s="161"/>
      <c r="AC296" s="161" t="s">
        <v>2304</v>
      </c>
      <c r="AD296" s="169">
        <v>0.11824149966138789</v>
      </c>
      <c r="AE296" s="167">
        <v>10200202</v>
      </c>
      <c r="AF296" s="150"/>
      <c r="AG296" s="150"/>
      <c r="AH296" s="150" t="s">
        <v>2802</v>
      </c>
      <c r="AI296" s="184">
        <v>2</v>
      </c>
      <c r="AJ296" s="182">
        <v>40872</v>
      </c>
      <c r="AK296" s="184"/>
      <c r="AL296" s="184" t="s">
        <v>2580</v>
      </c>
      <c r="AM296" s="184" t="s">
        <v>2581</v>
      </c>
      <c r="AN296" s="184"/>
      <c r="AO296" s="215">
        <f t="shared" si="18"/>
        <v>4.8479014861169034</v>
      </c>
      <c r="AP296" s="210" t="s">
        <v>2813</v>
      </c>
    </row>
    <row r="297" spans="1:42" ht="280.5" hidden="1">
      <c r="A297" s="161" t="s">
        <v>889</v>
      </c>
      <c r="B297" s="161" t="s">
        <v>2176</v>
      </c>
      <c r="C297" s="161" t="s">
        <v>301</v>
      </c>
      <c r="D297" s="161" t="s">
        <v>2177</v>
      </c>
      <c r="E297" s="161" t="s">
        <v>303</v>
      </c>
      <c r="F297" s="161" t="s">
        <v>2178</v>
      </c>
      <c r="G297" s="161">
        <v>8063611</v>
      </c>
      <c r="H297" s="161" t="s">
        <v>2179</v>
      </c>
      <c r="I297" s="161" t="s">
        <v>2131</v>
      </c>
      <c r="J297" s="161" t="s">
        <v>2132</v>
      </c>
      <c r="K297" s="161" t="s">
        <v>2180</v>
      </c>
      <c r="L297" s="161" t="s">
        <v>50</v>
      </c>
      <c r="M297" s="161" t="s">
        <v>32</v>
      </c>
      <c r="N297" s="161">
        <v>1997</v>
      </c>
      <c r="O297" s="161" t="s">
        <v>2181</v>
      </c>
      <c r="P297" s="161" t="s">
        <v>1372</v>
      </c>
      <c r="Q297" s="161">
        <v>26.868565999999998</v>
      </c>
      <c r="R297" s="161" t="s">
        <v>2182</v>
      </c>
      <c r="S297" s="180" t="s">
        <v>41</v>
      </c>
      <c r="T297" s="161"/>
      <c r="U297" s="161">
        <v>41</v>
      </c>
      <c r="V297" s="161" t="s">
        <v>35</v>
      </c>
      <c r="W297" s="161" t="s">
        <v>36</v>
      </c>
      <c r="X297" s="161"/>
      <c r="Y297" s="161"/>
      <c r="Z297" s="161"/>
      <c r="AA297" s="161"/>
      <c r="AB297" s="161"/>
      <c r="AC297" s="161" t="s">
        <v>2304</v>
      </c>
      <c r="AD297" s="169">
        <v>8.6604136018844785E-2</v>
      </c>
      <c r="AE297" s="167">
        <v>10200704</v>
      </c>
      <c r="AF297" s="150"/>
      <c r="AG297" s="150"/>
      <c r="AH297" s="150" t="s">
        <v>2802</v>
      </c>
      <c r="AI297" s="184">
        <v>2</v>
      </c>
      <c r="AJ297" s="182">
        <v>40872</v>
      </c>
      <c r="AK297" s="184"/>
      <c r="AL297" s="184" t="s">
        <v>2580</v>
      </c>
      <c r="AM297" s="184" t="s">
        <v>2581</v>
      </c>
      <c r="AN297" s="184"/>
      <c r="AO297" s="215">
        <f t="shared" si="18"/>
        <v>3.5507695767726362</v>
      </c>
      <c r="AP297" s="210" t="s">
        <v>2813</v>
      </c>
    </row>
    <row r="298" spans="1:42" ht="280.5" hidden="1">
      <c r="A298" s="161" t="s">
        <v>889</v>
      </c>
      <c r="B298" s="161" t="s">
        <v>2176</v>
      </c>
      <c r="C298" s="161" t="s">
        <v>301</v>
      </c>
      <c r="D298" s="161" t="s">
        <v>2177</v>
      </c>
      <c r="E298" s="161" t="s">
        <v>303</v>
      </c>
      <c r="F298" s="161" t="s">
        <v>2178</v>
      </c>
      <c r="G298" s="161">
        <v>8063611</v>
      </c>
      <c r="H298" s="161" t="s">
        <v>2179</v>
      </c>
      <c r="I298" s="161" t="s">
        <v>2131</v>
      </c>
      <c r="J298" s="161" t="s">
        <v>2132</v>
      </c>
      <c r="K298" s="161" t="s">
        <v>2180</v>
      </c>
      <c r="L298" s="161" t="s">
        <v>50</v>
      </c>
      <c r="M298" s="161" t="s">
        <v>32</v>
      </c>
      <c r="N298" s="161">
        <v>1997</v>
      </c>
      <c r="O298" s="161" t="s">
        <v>2181</v>
      </c>
      <c r="P298" s="161" t="s">
        <v>1372</v>
      </c>
      <c r="Q298" s="161">
        <v>26.868565999999998</v>
      </c>
      <c r="R298" s="161" t="s">
        <v>2182</v>
      </c>
      <c r="S298" s="180" t="s">
        <v>41</v>
      </c>
      <c r="T298" s="161"/>
      <c r="U298" s="161">
        <v>41</v>
      </c>
      <c r="V298" s="161" t="s">
        <v>35</v>
      </c>
      <c r="W298" s="161" t="s">
        <v>36</v>
      </c>
      <c r="X298" s="161"/>
      <c r="Y298" s="161"/>
      <c r="Z298" s="161"/>
      <c r="AA298" s="161"/>
      <c r="AB298" s="161"/>
      <c r="AC298" s="161" t="s">
        <v>2304</v>
      </c>
      <c r="AD298" s="169">
        <v>1.1043705717131758E-2</v>
      </c>
      <c r="AE298" s="167">
        <v>10200707</v>
      </c>
      <c r="AF298" s="150"/>
      <c r="AG298" s="150"/>
      <c r="AH298" s="150" t="s">
        <v>2802</v>
      </c>
      <c r="AI298" s="184">
        <v>2</v>
      </c>
      <c r="AJ298" s="182">
        <v>40872</v>
      </c>
      <c r="AK298" s="184"/>
      <c r="AL298" s="184" t="s">
        <v>2580</v>
      </c>
      <c r="AM298" s="184" t="s">
        <v>2581</v>
      </c>
      <c r="AN298" s="184"/>
      <c r="AO298" s="215">
        <f t="shared" si="18"/>
        <v>0.45279193440240206</v>
      </c>
      <c r="AP298" s="210" t="s">
        <v>2813</v>
      </c>
    </row>
    <row r="299" spans="1:42" ht="280.5" hidden="1">
      <c r="A299" s="161" t="s">
        <v>889</v>
      </c>
      <c r="B299" s="161" t="s">
        <v>2176</v>
      </c>
      <c r="C299" s="161" t="s">
        <v>301</v>
      </c>
      <c r="D299" s="161" t="s">
        <v>2177</v>
      </c>
      <c r="E299" s="161" t="s">
        <v>303</v>
      </c>
      <c r="F299" s="161" t="s">
        <v>2178</v>
      </c>
      <c r="G299" s="161">
        <v>8063611</v>
      </c>
      <c r="H299" s="161" t="s">
        <v>2179</v>
      </c>
      <c r="I299" s="161" t="s">
        <v>2131</v>
      </c>
      <c r="J299" s="161" t="s">
        <v>2132</v>
      </c>
      <c r="K299" s="161" t="s">
        <v>2180</v>
      </c>
      <c r="L299" s="161" t="s">
        <v>50</v>
      </c>
      <c r="M299" s="161" t="s">
        <v>32</v>
      </c>
      <c r="N299" s="161">
        <v>1997</v>
      </c>
      <c r="O299" s="161" t="s">
        <v>2181</v>
      </c>
      <c r="P299" s="161" t="s">
        <v>1372</v>
      </c>
      <c r="Q299" s="161">
        <v>26.868565999999998</v>
      </c>
      <c r="R299" s="161" t="s">
        <v>2182</v>
      </c>
      <c r="S299" s="180" t="s">
        <v>41</v>
      </c>
      <c r="T299" s="161"/>
      <c r="U299" s="161">
        <v>41</v>
      </c>
      <c r="V299" s="161" t="s">
        <v>35</v>
      </c>
      <c r="W299" s="161" t="s">
        <v>36</v>
      </c>
      <c r="X299" s="161"/>
      <c r="Y299" s="161"/>
      <c r="Z299" s="161"/>
      <c r="AA299" s="161"/>
      <c r="AB299" s="161"/>
      <c r="AC299" s="161" t="s">
        <v>2304</v>
      </c>
      <c r="AD299" s="169">
        <v>6.737835349760705E-3</v>
      </c>
      <c r="AE299" s="167">
        <v>10200704</v>
      </c>
      <c r="AF299" s="150"/>
      <c r="AG299" s="150"/>
      <c r="AH299" s="150" t="s">
        <v>2802</v>
      </c>
      <c r="AI299" s="184">
        <v>2</v>
      </c>
      <c r="AJ299" s="182">
        <v>40872</v>
      </c>
      <c r="AK299" s="184"/>
      <c r="AL299" s="184" t="s">
        <v>2580</v>
      </c>
      <c r="AM299" s="184" t="s">
        <v>2581</v>
      </c>
      <c r="AN299" s="184"/>
      <c r="AO299" s="215">
        <f t="shared" si="18"/>
        <v>0.27625124934018891</v>
      </c>
      <c r="AP299" s="210" t="s">
        <v>2813</v>
      </c>
    </row>
    <row r="300" spans="1:42" ht="280.5" hidden="1">
      <c r="A300" s="161" t="s">
        <v>889</v>
      </c>
      <c r="B300" s="161" t="s">
        <v>2176</v>
      </c>
      <c r="C300" s="161" t="s">
        <v>301</v>
      </c>
      <c r="D300" s="161" t="s">
        <v>2177</v>
      </c>
      <c r="E300" s="161" t="s">
        <v>303</v>
      </c>
      <c r="F300" s="161" t="s">
        <v>2178</v>
      </c>
      <c r="G300" s="161">
        <v>8063611</v>
      </c>
      <c r="H300" s="161" t="s">
        <v>2179</v>
      </c>
      <c r="I300" s="161" t="s">
        <v>2131</v>
      </c>
      <c r="J300" s="161" t="s">
        <v>2132</v>
      </c>
      <c r="K300" s="161" t="s">
        <v>2180</v>
      </c>
      <c r="L300" s="161" t="s">
        <v>50</v>
      </c>
      <c r="M300" s="161" t="s">
        <v>32</v>
      </c>
      <c r="N300" s="161">
        <v>1997</v>
      </c>
      <c r="O300" s="161" t="s">
        <v>2181</v>
      </c>
      <c r="P300" s="161" t="s">
        <v>1372</v>
      </c>
      <c r="Q300" s="161">
        <v>26.868565999999998</v>
      </c>
      <c r="R300" s="161" t="s">
        <v>2182</v>
      </c>
      <c r="S300" s="180" t="s">
        <v>41</v>
      </c>
      <c r="T300" s="161"/>
      <c r="U300" s="161">
        <v>41</v>
      </c>
      <c r="V300" s="161" t="s">
        <v>35</v>
      </c>
      <c r="W300" s="161" t="s">
        <v>36</v>
      </c>
      <c r="X300" s="161"/>
      <c r="Y300" s="161"/>
      <c r="Z300" s="161"/>
      <c r="AA300" s="161"/>
      <c r="AB300" s="161"/>
      <c r="AC300" s="161" t="s">
        <v>2304</v>
      </c>
      <c r="AD300" s="169">
        <v>0.15566925611914445</v>
      </c>
      <c r="AE300" s="167">
        <v>10200704</v>
      </c>
      <c r="AF300" s="150"/>
      <c r="AG300" s="150"/>
      <c r="AH300" s="150" t="s">
        <v>2802</v>
      </c>
      <c r="AI300" s="184">
        <v>2</v>
      </c>
      <c r="AJ300" s="182">
        <v>40872</v>
      </c>
      <c r="AK300" s="184"/>
      <c r="AL300" s="184" t="s">
        <v>2580</v>
      </c>
      <c r="AM300" s="184" t="s">
        <v>2581</v>
      </c>
      <c r="AN300" s="184"/>
      <c r="AO300" s="215">
        <f t="shared" si="18"/>
        <v>6.3824395008849226</v>
      </c>
      <c r="AP300" s="210" t="s">
        <v>2813</v>
      </c>
    </row>
    <row r="301" spans="1:42" ht="280.5" hidden="1">
      <c r="A301" s="161" t="s">
        <v>889</v>
      </c>
      <c r="B301" s="161" t="s">
        <v>2176</v>
      </c>
      <c r="C301" s="161" t="s">
        <v>301</v>
      </c>
      <c r="D301" s="161" t="s">
        <v>2177</v>
      </c>
      <c r="E301" s="161" t="s">
        <v>303</v>
      </c>
      <c r="F301" s="161" t="s">
        <v>2178</v>
      </c>
      <c r="G301" s="161">
        <v>8063611</v>
      </c>
      <c r="H301" s="161" t="s">
        <v>2179</v>
      </c>
      <c r="I301" s="161" t="s">
        <v>2131</v>
      </c>
      <c r="J301" s="161" t="s">
        <v>2132</v>
      </c>
      <c r="K301" s="161" t="s">
        <v>2180</v>
      </c>
      <c r="L301" s="161" t="s">
        <v>50</v>
      </c>
      <c r="M301" s="161" t="s">
        <v>32</v>
      </c>
      <c r="N301" s="161">
        <v>1997</v>
      </c>
      <c r="O301" s="161" t="s">
        <v>2181</v>
      </c>
      <c r="P301" s="161" t="s">
        <v>1372</v>
      </c>
      <c r="Q301" s="161">
        <v>26.868565999999998</v>
      </c>
      <c r="R301" s="161" t="s">
        <v>2182</v>
      </c>
      <c r="S301" s="180" t="s">
        <v>41</v>
      </c>
      <c r="T301" s="161"/>
      <c r="U301" s="161">
        <v>41</v>
      </c>
      <c r="V301" s="161" t="s">
        <v>35</v>
      </c>
      <c r="W301" s="161" t="s">
        <v>36</v>
      </c>
      <c r="X301" s="161"/>
      <c r="Y301" s="161"/>
      <c r="Z301" s="161"/>
      <c r="AA301" s="161"/>
      <c r="AB301" s="161"/>
      <c r="AC301" s="161" t="s">
        <v>2304</v>
      </c>
      <c r="AD301" s="169">
        <v>2.7735142397507948E-2</v>
      </c>
      <c r="AE301" s="167">
        <v>10200707</v>
      </c>
      <c r="AF301" s="150"/>
      <c r="AG301" s="150"/>
      <c r="AH301" s="150" t="s">
        <v>2802</v>
      </c>
      <c r="AI301" s="184">
        <v>2</v>
      </c>
      <c r="AJ301" s="182">
        <v>40872</v>
      </c>
      <c r="AK301" s="184"/>
      <c r="AL301" s="184" t="s">
        <v>2580</v>
      </c>
      <c r="AM301" s="184" t="s">
        <v>2581</v>
      </c>
      <c r="AN301" s="184"/>
      <c r="AO301" s="215">
        <f t="shared" si="18"/>
        <v>1.1371408382978259</v>
      </c>
      <c r="AP301" s="210" t="s">
        <v>2813</v>
      </c>
    </row>
    <row r="302" spans="1:42" ht="280.5" hidden="1">
      <c r="A302" s="161" t="s">
        <v>889</v>
      </c>
      <c r="B302" s="161" t="s">
        <v>2176</v>
      </c>
      <c r="C302" s="161" t="s">
        <v>301</v>
      </c>
      <c r="D302" s="161" t="s">
        <v>2177</v>
      </c>
      <c r="E302" s="161" t="s">
        <v>303</v>
      </c>
      <c r="F302" s="161" t="s">
        <v>2178</v>
      </c>
      <c r="G302" s="161">
        <v>8063611</v>
      </c>
      <c r="H302" s="161" t="s">
        <v>2179</v>
      </c>
      <c r="I302" s="161" t="s">
        <v>2131</v>
      </c>
      <c r="J302" s="161" t="s">
        <v>2132</v>
      </c>
      <c r="K302" s="161" t="s">
        <v>2180</v>
      </c>
      <c r="L302" s="161" t="s">
        <v>50</v>
      </c>
      <c r="M302" s="161" t="s">
        <v>32</v>
      </c>
      <c r="N302" s="161">
        <v>1997</v>
      </c>
      <c r="O302" s="161" t="s">
        <v>2181</v>
      </c>
      <c r="P302" s="161" t="s">
        <v>1372</v>
      </c>
      <c r="Q302" s="161">
        <v>26.868565999999998</v>
      </c>
      <c r="R302" s="161" t="s">
        <v>2182</v>
      </c>
      <c r="S302" s="180" t="s">
        <v>41</v>
      </c>
      <c r="T302" s="161"/>
      <c r="U302" s="161">
        <v>41</v>
      </c>
      <c r="V302" s="161" t="s">
        <v>35</v>
      </c>
      <c r="W302" s="161" t="s">
        <v>36</v>
      </c>
      <c r="X302" s="161"/>
      <c r="Y302" s="161"/>
      <c r="Z302" s="161"/>
      <c r="AA302" s="161"/>
      <c r="AB302" s="161"/>
      <c r="AC302" s="161" t="s">
        <v>2304</v>
      </c>
      <c r="AD302" s="169">
        <v>5.7392023859775147E-2</v>
      </c>
      <c r="AE302" s="167">
        <v>10200704</v>
      </c>
      <c r="AF302" s="150"/>
      <c r="AG302" s="150"/>
      <c r="AH302" s="150" t="s">
        <v>2802</v>
      </c>
      <c r="AI302" s="184">
        <v>2</v>
      </c>
      <c r="AJ302" s="182">
        <v>40872</v>
      </c>
      <c r="AK302" s="184"/>
      <c r="AL302" s="184" t="s">
        <v>2580</v>
      </c>
      <c r="AM302" s="184" t="s">
        <v>2581</v>
      </c>
      <c r="AN302" s="184"/>
      <c r="AO302" s="215">
        <f t="shared" si="18"/>
        <v>2.3530729782507809</v>
      </c>
      <c r="AP302" s="210" t="s">
        <v>2813</v>
      </c>
    </row>
    <row r="303" spans="1:42" ht="280.5" hidden="1">
      <c r="A303" s="161" t="s">
        <v>889</v>
      </c>
      <c r="B303" s="161" t="s">
        <v>2176</v>
      </c>
      <c r="C303" s="161" t="s">
        <v>301</v>
      </c>
      <c r="D303" s="161" t="s">
        <v>2177</v>
      </c>
      <c r="E303" s="161" t="s">
        <v>303</v>
      </c>
      <c r="F303" s="161" t="s">
        <v>2178</v>
      </c>
      <c r="G303" s="161">
        <v>8063611</v>
      </c>
      <c r="H303" s="161" t="s">
        <v>2179</v>
      </c>
      <c r="I303" s="161" t="s">
        <v>2131</v>
      </c>
      <c r="J303" s="161" t="s">
        <v>2132</v>
      </c>
      <c r="K303" s="161" t="s">
        <v>2180</v>
      </c>
      <c r="L303" s="161" t="s">
        <v>50</v>
      </c>
      <c r="M303" s="161" t="s">
        <v>32</v>
      </c>
      <c r="N303" s="161">
        <v>1997</v>
      </c>
      <c r="O303" s="161" t="s">
        <v>2181</v>
      </c>
      <c r="P303" s="161" t="s">
        <v>1372</v>
      </c>
      <c r="Q303" s="161">
        <v>26.868565999999998</v>
      </c>
      <c r="R303" s="161" t="s">
        <v>2182</v>
      </c>
      <c r="S303" s="180" t="s">
        <v>41</v>
      </c>
      <c r="T303" s="161"/>
      <c r="U303" s="161">
        <v>41</v>
      </c>
      <c r="V303" s="161" t="s">
        <v>35</v>
      </c>
      <c r="W303" s="161" t="s">
        <v>36</v>
      </c>
      <c r="X303" s="161"/>
      <c r="Y303" s="161"/>
      <c r="Z303" s="161"/>
      <c r="AA303" s="161"/>
      <c r="AB303" s="161"/>
      <c r="AC303" s="161" t="s">
        <v>2304</v>
      </c>
      <c r="AD303" s="169">
        <v>0.2682882004382236</v>
      </c>
      <c r="AE303" s="167">
        <v>30300913</v>
      </c>
      <c r="AF303" s="150"/>
      <c r="AG303" s="150"/>
      <c r="AH303" s="150" t="s">
        <v>2802</v>
      </c>
      <c r="AI303" s="184">
        <v>2</v>
      </c>
      <c r="AJ303" s="182">
        <v>40872</v>
      </c>
      <c r="AK303" s="184"/>
      <c r="AL303" s="184" t="s">
        <v>2580</v>
      </c>
      <c r="AM303" s="184" t="s">
        <v>2581</v>
      </c>
      <c r="AN303" s="184"/>
      <c r="AO303" s="215">
        <f t="shared" si="18"/>
        <v>10.999816217967167</v>
      </c>
      <c r="AP303" s="210" t="s">
        <v>2813</v>
      </c>
    </row>
    <row r="304" spans="1:42" ht="280.5" hidden="1">
      <c r="A304" s="161" t="s">
        <v>889</v>
      </c>
      <c r="B304" s="161" t="s">
        <v>2176</v>
      </c>
      <c r="C304" s="161" t="s">
        <v>301</v>
      </c>
      <c r="D304" s="161" t="s">
        <v>2177</v>
      </c>
      <c r="E304" s="161" t="s">
        <v>303</v>
      </c>
      <c r="F304" s="161" t="s">
        <v>2178</v>
      </c>
      <c r="G304" s="161">
        <v>8063611</v>
      </c>
      <c r="H304" s="161" t="s">
        <v>2179</v>
      </c>
      <c r="I304" s="161" t="s">
        <v>2131</v>
      </c>
      <c r="J304" s="161" t="s">
        <v>2132</v>
      </c>
      <c r="K304" s="161" t="s">
        <v>2180</v>
      </c>
      <c r="L304" s="161" t="s">
        <v>50</v>
      </c>
      <c r="M304" s="161" t="s">
        <v>32</v>
      </c>
      <c r="N304" s="161">
        <v>1997</v>
      </c>
      <c r="O304" s="161" t="s">
        <v>2181</v>
      </c>
      <c r="P304" s="161" t="s">
        <v>1372</v>
      </c>
      <c r="Q304" s="161">
        <v>26.868565999999998</v>
      </c>
      <c r="R304" s="161" t="s">
        <v>2182</v>
      </c>
      <c r="S304" s="180" t="s">
        <v>41</v>
      </c>
      <c r="T304" s="161"/>
      <c r="U304" s="161">
        <v>41</v>
      </c>
      <c r="V304" s="161" t="s">
        <v>35</v>
      </c>
      <c r="W304" s="161" t="s">
        <v>36</v>
      </c>
      <c r="X304" s="161"/>
      <c r="Y304" s="161"/>
      <c r="Z304" s="161"/>
      <c r="AA304" s="161"/>
      <c r="AB304" s="161"/>
      <c r="AC304" s="161" t="s">
        <v>2304</v>
      </c>
      <c r="AD304" s="169">
        <v>0.2682882004382236</v>
      </c>
      <c r="AE304" s="167">
        <v>30300913</v>
      </c>
      <c r="AF304" s="150"/>
      <c r="AG304" s="150"/>
      <c r="AH304" s="150" t="s">
        <v>2802</v>
      </c>
      <c r="AI304" s="184">
        <v>2</v>
      </c>
      <c r="AJ304" s="182">
        <v>40872</v>
      </c>
      <c r="AK304" s="184"/>
      <c r="AL304" s="184" t="s">
        <v>2580</v>
      </c>
      <c r="AM304" s="184" t="s">
        <v>2581</v>
      </c>
      <c r="AN304" s="184"/>
      <c r="AO304" s="215">
        <f t="shared" si="18"/>
        <v>10.999816217967167</v>
      </c>
      <c r="AP304" s="210" t="s">
        <v>2813</v>
      </c>
    </row>
    <row r="305" spans="1:42" ht="382.5" hidden="1">
      <c r="A305" s="161" t="s">
        <v>889</v>
      </c>
      <c r="B305" s="161" t="s">
        <v>2102</v>
      </c>
      <c r="C305" s="161" t="s">
        <v>301</v>
      </c>
      <c r="D305" s="161" t="s">
        <v>2103</v>
      </c>
      <c r="E305" s="161" t="s">
        <v>303</v>
      </c>
      <c r="F305" s="161" t="s">
        <v>2183</v>
      </c>
      <c r="G305" s="161">
        <v>8131011</v>
      </c>
      <c r="H305" s="161" t="s">
        <v>2184</v>
      </c>
      <c r="I305" s="161" t="s">
        <v>2131</v>
      </c>
      <c r="J305" s="161" t="s">
        <v>2132</v>
      </c>
      <c r="K305" s="161" t="s">
        <v>2185</v>
      </c>
      <c r="L305" s="161" t="s">
        <v>50</v>
      </c>
      <c r="M305" s="161" t="s">
        <v>32</v>
      </c>
      <c r="N305" s="161">
        <v>1997</v>
      </c>
      <c r="O305" s="161" t="s">
        <v>2186</v>
      </c>
      <c r="P305" s="161" t="s">
        <v>2103</v>
      </c>
      <c r="Q305" s="161">
        <v>1.8473679999999999E-2</v>
      </c>
      <c r="R305" s="161" t="s">
        <v>1487</v>
      </c>
      <c r="S305" s="180" t="s">
        <v>41</v>
      </c>
      <c r="T305" s="161"/>
      <c r="U305" s="161">
        <v>2.7</v>
      </c>
      <c r="V305" s="161" t="s">
        <v>35</v>
      </c>
      <c r="W305" s="161" t="s">
        <v>36</v>
      </c>
      <c r="X305" s="161"/>
      <c r="Y305" s="161"/>
      <c r="Z305" s="161"/>
      <c r="AA305" s="161"/>
      <c r="AB305" s="161"/>
      <c r="AC305" s="161" t="s">
        <v>2304</v>
      </c>
      <c r="AD305" s="169">
        <v>7.2345943507921312E-2</v>
      </c>
      <c r="AE305" s="167">
        <v>100563414</v>
      </c>
      <c r="AF305" s="150"/>
      <c r="AG305" s="150"/>
      <c r="AH305" s="150" t="s">
        <v>2803</v>
      </c>
      <c r="AI305" s="150">
        <v>2</v>
      </c>
      <c r="AJ305" s="182">
        <v>40872</v>
      </c>
      <c r="AK305" s="150"/>
      <c r="AL305" s="150" t="s">
        <v>2580</v>
      </c>
      <c r="AM305" s="150" t="s">
        <v>2581</v>
      </c>
      <c r="AN305" s="150"/>
      <c r="AO305" s="215">
        <f t="shared" si="18"/>
        <v>0.19533404747138755</v>
      </c>
      <c r="AP305" s="210" t="s">
        <v>2813</v>
      </c>
    </row>
    <row r="306" spans="1:42" ht="382.5" hidden="1">
      <c r="A306" s="161" t="s">
        <v>889</v>
      </c>
      <c r="B306" s="161" t="s">
        <v>2102</v>
      </c>
      <c r="C306" s="161" t="s">
        <v>301</v>
      </c>
      <c r="D306" s="161" t="s">
        <v>2103</v>
      </c>
      <c r="E306" s="161" t="s">
        <v>303</v>
      </c>
      <c r="F306" s="161" t="s">
        <v>2183</v>
      </c>
      <c r="G306" s="161">
        <v>8131011</v>
      </c>
      <c r="H306" s="161" t="s">
        <v>2184</v>
      </c>
      <c r="I306" s="161" t="s">
        <v>2131</v>
      </c>
      <c r="J306" s="161" t="s">
        <v>2132</v>
      </c>
      <c r="K306" s="161" t="s">
        <v>2185</v>
      </c>
      <c r="L306" s="161" t="s">
        <v>50</v>
      </c>
      <c r="M306" s="161" t="s">
        <v>32</v>
      </c>
      <c r="N306" s="161">
        <v>1997</v>
      </c>
      <c r="O306" s="161" t="s">
        <v>2186</v>
      </c>
      <c r="P306" s="161" t="s">
        <v>2103</v>
      </c>
      <c r="Q306" s="161">
        <v>1.8473679999999999E-2</v>
      </c>
      <c r="R306" s="161" t="s">
        <v>1487</v>
      </c>
      <c r="S306" s="180" t="s">
        <v>41</v>
      </c>
      <c r="T306" s="161"/>
      <c r="U306" s="161">
        <v>2.7</v>
      </c>
      <c r="V306" s="161" t="s">
        <v>35</v>
      </c>
      <c r="W306" s="161" t="s">
        <v>36</v>
      </c>
      <c r="X306" s="161"/>
      <c r="Y306" s="161"/>
      <c r="Z306" s="161"/>
      <c r="AA306" s="161"/>
      <c r="AB306" s="161"/>
      <c r="AC306" s="161" t="s">
        <v>2304</v>
      </c>
      <c r="AD306" s="169">
        <v>4.1179455375768177E-2</v>
      </c>
      <c r="AE306" s="167">
        <v>100563514</v>
      </c>
      <c r="AF306" s="150"/>
      <c r="AG306" s="150"/>
      <c r="AH306" s="150" t="s">
        <v>2803</v>
      </c>
      <c r="AI306" s="150">
        <v>2</v>
      </c>
      <c r="AJ306" s="182">
        <v>40872</v>
      </c>
      <c r="AK306" s="150"/>
      <c r="AL306" s="150" t="s">
        <v>2580</v>
      </c>
      <c r="AM306" s="150" t="s">
        <v>2581</v>
      </c>
      <c r="AN306" s="150"/>
      <c r="AO306" s="215">
        <f t="shared" si="18"/>
        <v>0.11118452951457408</v>
      </c>
      <c r="AP306" s="210" t="s">
        <v>2813</v>
      </c>
    </row>
    <row r="307" spans="1:42" ht="382.5" hidden="1">
      <c r="A307" s="161" t="s">
        <v>889</v>
      </c>
      <c r="B307" s="161" t="s">
        <v>2102</v>
      </c>
      <c r="C307" s="161" t="s">
        <v>301</v>
      </c>
      <c r="D307" s="161" t="s">
        <v>2103</v>
      </c>
      <c r="E307" s="161" t="s">
        <v>303</v>
      </c>
      <c r="F307" s="161" t="s">
        <v>2183</v>
      </c>
      <c r="G307" s="161">
        <v>8131011</v>
      </c>
      <c r="H307" s="161" t="s">
        <v>2184</v>
      </c>
      <c r="I307" s="161" t="s">
        <v>2131</v>
      </c>
      <c r="J307" s="161" t="s">
        <v>2132</v>
      </c>
      <c r="K307" s="161" t="s">
        <v>2185</v>
      </c>
      <c r="L307" s="161" t="s">
        <v>50</v>
      </c>
      <c r="M307" s="161" t="s">
        <v>32</v>
      </c>
      <c r="N307" s="161">
        <v>1997</v>
      </c>
      <c r="O307" s="161" t="s">
        <v>2186</v>
      </c>
      <c r="P307" s="161" t="s">
        <v>2103</v>
      </c>
      <c r="Q307" s="161">
        <v>1.8473679999999999E-2</v>
      </c>
      <c r="R307" s="161" t="s">
        <v>1487</v>
      </c>
      <c r="S307" s="180" t="s">
        <v>41</v>
      </c>
      <c r="T307" s="161"/>
      <c r="U307" s="161">
        <v>2.7</v>
      </c>
      <c r="V307" s="161" t="s">
        <v>35</v>
      </c>
      <c r="W307" s="161" t="s">
        <v>36</v>
      </c>
      <c r="X307" s="161"/>
      <c r="Y307" s="161"/>
      <c r="Z307" s="161"/>
      <c r="AA307" s="161"/>
      <c r="AB307" s="161"/>
      <c r="AC307" s="161" t="s">
        <v>2304</v>
      </c>
      <c r="AD307" s="169">
        <v>2.4829452556802169E-2</v>
      </c>
      <c r="AE307" s="167">
        <v>100563714</v>
      </c>
      <c r="AF307" s="150"/>
      <c r="AG307" s="150"/>
      <c r="AH307" s="150" t="s">
        <v>2803</v>
      </c>
      <c r="AI307" s="150">
        <v>2</v>
      </c>
      <c r="AJ307" s="182">
        <v>40872</v>
      </c>
      <c r="AK307" s="150"/>
      <c r="AL307" s="150" t="s">
        <v>2580</v>
      </c>
      <c r="AM307" s="150" t="s">
        <v>2581</v>
      </c>
      <c r="AN307" s="150"/>
      <c r="AO307" s="215">
        <f t="shared" si="18"/>
        <v>6.7039521903365859E-2</v>
      </c>
      <c r="AP307" s="210" t="s">
        <v>2813</v>
      </c>
    </row>
    <row r="308" spans="1:42" ht="382.5" hidden="1">
      <c r="A308" s="161" t="s">
        <v>889</v>
      </c>
      <c r="B308" s="161" t="s">
        <v>2102</v>
      </c>
      <c r="C308" s="161" t="s">
        <v>301</v>
      </c>
      <c r="D308" s="161" t="s">
        <v>2103</v>
      </c>
      <c r="E308" s="161" t="s">
        <v>303</v>
      </c>
      <c r="F308" s="161" t="s">
        <v>2183</v>
      </c>
      <c r="G308" s="161">
        <v>8131011</v>
      </c>
      <c r="H308" s="161" t="s">
        <v>2184</v>
      </c>
      <c r="I308" s="161" t="s">
        <v>2131</v>
      </c>
      <c r="J308" s="161" t="s">
        <v>2132</v>
      </c>
      <c r="K308" s="161" t="s">
        <v>2185</v>
      </c>
      <c r="L308" s="161" t="s">
        <v>50</v>
      </c>
      <c r="M308" s="161" t="s">
        <v>32</v>
      </c>
      <c r="N308" s="161">
        <v>1997</v>
      </c>
      <c r="O308" s="161" t="s">
        <v>2186</v>
      </c>
      <c r="P308" s="161" t="s">
        <v>2103</v>
      </c>
      <c r="Q308" s="161">
        <v>1.8473679999999999E-2</v>
      </c>
      <c r="R308" s="161" t="s">
        <v>1487</v>
      </c>
      <c r="S308" s="180" t="s">
        <v>41</v>
      </c>
      <c r="T308" s="161"/>
      <c r="U308" s="161">
        <v>2.7</v>
      </c>
      <c r="V308" s="161" t="s">
        <v>35</v>
      </c>
      <c r="W308" s="161" t="s">
        <v>36</v>
      </c>
      <c r="X308" s="161"/>
      <c r="Y308" s="161"/>
      <c r="Z308" s="161"/>
      <c r="AA308" s="161"/>
      <c r="AB308" s="161"/>
      <c r="AC308" s="161" t="s">
        <v>2304</v>
      </c>
      <c r="AD308" s="169">
        <v>0.12504933190505724</v>
      </c>
      <c r="AE308" s="167">
        <v>100563914</v>
      </c>
      <c r="AF308" s="150"/>
      <c r="AG308" s="150"/>
      <c r="AH308" s="150" t="s">
        <v>2803</v>
      </c>
      <c r="AI308" s="150">
        <v>2</v>
      </c>
      <c r="AJ308" s="182">
        <v>40872</v>
      </c>
      <c r="AK308" s="150"/>
      <c r="AL308" s="150" t="s">
        <v>2580</v>
      </c>
      <c r="AM308" s="150" t="s">
        <v>2581</v>
      </c>
      <c r="AN308" s="150"/>
      <c r="AO308" s="215">
        <f t="shared" si="18"/>
        <v>0.33763319614365456</v>
      </c>
      <c r="AP308" s="210" t="s">
        <v>2813</v>
      </c>
    </row>
    <row r="309" spans="1:42" ht="382.5" hidden="1">
      <c r="A309" s="161" t="s">
        <v>889</v>
      </c>
      <c r="B309" s="161" t="s">
        <v>2102</v>
      </c>
      <c r="C309" s="161" t="s">
        <v>301</v>
      </c>
      <c r="D309" s="161" t="s">
        <v>2103</v>
      </c>
      <c r="E309" s="161" t="s">
        <v>303</v>
      </c>
      <c r="F309" s="161" t="s">
        <v>2183</v>
      </c>
      <c r="G309" s="161">
        <v>8131011</v>
      </c>
      <c r="H309" s="161" t="s">
        <v>2184</v>
      </c>
      <c r="I309" s="161" t="s">
        <v>2131</v>
      </c>
      <c r="J309" s="161" t="s">
        <v>2132</v>
      </c>
      <c r="K309" s="161" t="s">
        <v>2185</v>
      </c>
      <c r="L309" s="161" t="s">
        <v>50</v>
      </c>
      <c r="M309" s="161" t="s">
        <v>32</v>
      </c>
      <c r="N309" s="161">
        <v>1997</v>
      </c>
      <c r="O309" s="161" t="s">
        <v>2186</v>
      </c>
      <c r="P309" s="161" t="s">
        <v>2103</v>
      </c>
      <c r="Q309" s="161">
        <v>1.8473679999999999E-2</v>
      </c>
      <c r="R309" s="161" t="s">
        <v>1487</v>
      </c>
      <c r="S309" s="180" t="s">
        <v>41</v>
      </c>
      <c r="T309" s="161"/>
      <c r="U309" s="161">
        <v>2.7</v>
      </c>
      <c r="V309" s="161" t="s">
        <v>35</v>
      </c>
      <c r="W309" s="161" t="s">
        <v>36</v>
      </c>
      <c r="X309" s="161"/>
      <c r="Y309" s="161"/>
      <c r="Z309" s="161"/>
      <c r="AA309" s="161"/>
      <c r="AB309" s="161"/>
      <c r="AC309" s="161" t="s">
        <v>2304</v>
      </c>
      <c r="AD309" s="169">
        <v>8.1648531318712303E-2</v>
      </c>
      <c r="AE309" s="167">
        <v>100564514</v>
      </c>
      <c r="AF309" s="150"/>
      <c r="AG309" s="150"/>
      <c r="AH309" s="150" t="s">
        <v>2803</v>
      </c>
      <c r="AI309" s="150">
        <v>2</v>
      </c>
      <c r="AJ309" s="182">
        <v>40872</v>
      </c>
      <c r="AK309" s="150"/>
      <c r="AL309" s="150" t="s">
        <v>2580</v>
      </c>
      <c r="AM309" s="150" t="s">
        <v>2581</v>
      </c>
      <c r="AN309" s="150"/>
      <c r="AO309" s="215">
        <f t="shared" si="18"/>
        <v>0.22045103456052323</v>
      </c>
      <c r="AP309" s="210" t="s">
        <v>2813</v>
      </c>
    </row>
    <row r="310" spans="1:42" ht="382.5" hidden="1">
      <c r="A310" s="161" t="s">
        <v>889</v>
      </c>
      <c r="B310" s="161" t="s">
        <v>2102</v>
      </c>
      <c r="C310" s="161" t="s">
        <v>301</v>
      </c>
      <c r="D310" s="161" t="s">
        <v>2103</v>
      </c>
      <c r="E310" s="161" t="s">
        <v>303</v>
      </c>
      <c r="F310" s="161" t="s">
        <v>2183</v>
      </c>
      <c r="G310" s="161">
        <v>8131011</v>
      </c>
      <c r="H310" s="161" t="s">
        <v>2184</v>
      </c>
      <c r="I310" s="161" t="s">
        <v>2131</v>
      </c>
      <c r="J310" s="161" t="s">
        <v>2132</v>
      </c>
      <c r="K310" s="161" t="s">
        <v>2185</v>
      </c>
      <c r="L310" s="161" t="s">
        <v>50</v>
      </c>
      <c r="M310" s="161" t="s">
        <v>32</v>
      </c>
      <c r="N310" s="161">
        <v>1997</v>
      </c>
      <c r="O310" s="161" t="s">
        <v>2186</v>
      </c>
      <c r="P310" s="161" t="s">
        <v>2103</v>
      </c>
      <c r="Q310" s="161">
        <v>1.8473679999999999E-2</v>
      </c>
      <c r="R310" s="161" t="s">
        <v>1487</v>
      </c>
      <c r="S310" s="180" t="s">
        <v>41</v>
      </c>
      <c r="T310" s="161"/>
      <c r="U310" s="161">
        <v>2.7</v>
      </c>
      <c r="V310" s="161" t="s">
        <v>35</v>
      </c>
      <c r="W310" s="161" t="s">
        <v>36</v>
      </c>
      <c r="X310" s="161"/>
      <c r="Y310" s="161"/>
      <c r="Z310" s="161"/>
      <c r="AA310" s="161"/>
      <c r="AB310" s="161"/>
      <c r="AC310" s="161" t="s">
        <v>2304</v>
      </c>
      <c r="AD310" s="169">
        <v>1.2335795230309525E-2</v>
      </c>
      <c r="AE310" s="167">
        <v>100565314</v>
      </c>
      <c r="AF310" s="150"/>
      <c r="AG310" s="150"/>
      <c r="AH310" s="150" t="s">
        <v>2803</v>
      </c>
      <c r="AI310" s="150">
        <v>2</v>
      </c>
      <c r="AJ310" s="182">
        <v>40872</v>
      </c>
      <c r="AK310" s="150"/>
      <c r="AL310" s="150" t="s">
        <v>2580</v>
      </c>
      <c r="AM310" s="150" t="s">
        <v>2581</v>
      </c>
      <c r="AN310" s="150"/>
      <c r="AO310" s="215">
        <f t="shared" si="18"/>
        <v>3.3306647121835717E-2</v>
      </c>
      <c r="AP310" s="210" t="s">
        <v>2813</v>
      </c>
    </row>
    <row r="311" spans="1:42" ht="382.5" hidden="1">
      <c r="A311" s="161" t="s">
        <v>889</v>
      </c>
      <c r="B311" s="161" t="s">
        <v>2102</v>
      </c>
      <c r="C311" s="161" t="s">
        <v>301</v>
      </c>
      <c r="D311" s="161" t="s">
        <v>2103</v>
      </c>
      <c r="E311" s="161" t="s">
        <v>303</v>
      </c>
      <c r="F311" s="161" t="s">
        <v>2183</v>
      </c>
      <c r="G311" s="161">
        <v>8131011</v>
      </c>
      <c r="H311" s="161" t="s">
        <v>2184</v>
      </c>
      <c r="I311" s="161" t="s">
        <v>2131</v>
      </c>
      <c r="J311" s="161" t="s">
        <v>2132</v>
      </c>
      <c r="K311" s="161" t="s">
        <v>2185</v>
      </c>
      <c r="L311" s="161" t="s">
        <v>50</v>
      </c>
      <c r="M311" s="161" t="s">
        <v>32</v>
      </c>
      <c r="N311" s="161">
        <v>1997</v>
      </c>
      <c r="O311" s="161" t="s">
        <v>2186</v>
      </c>
      <c r="P311" s="161" t="s">
        <v>2103</v>
      </c>
      <c r="Q311" s="161">
        <v>1.8473679999999999E-2</v>
      </c>
      <c r="R311" s="161" t="s">
        <v>1487</v>
      </c>
      <c r="S311" s="180" t="s">
        <v>41</v>
      </c>
      <c r="T311" s="161"/>
      <c r="U311" s="161">
        <v>2.7</v>
      </c>
      <c r="V311" s="161" t="s">
        <v>35</v>
      </c>
      <c r="W311" s="161" t="s">
        <v>36</v>
      </c>
      <c r="X311" s="161"/>
      <c r="Y311" s="161"/>
      <c r="Z311" s="161"/>
      <c r="AA311" s="161"/>
      <c r="AB311" s="161"/>
      <c r="AC311" s="161" t="s">
        <v>2304</v>
      </c>
      <c r="AD311" s="169">
        <v>1.0012967243615044E-2</v>
      </c>
      <c r="AE311" s="167">
        <v>100565914</v>
      </c>
      <c r="AF311" s="150"/>
      <c r="AG311" s="150"/>
      <c r="AH311" s="150" t="s">
        <v>2803</v>
      </c>
      <c r="AI311" s="150">
        <v>2</v>
      </c>
      <c r="AJ311" s="182">
        <v>40872</v>
      </c>
      <c r="AK311" s="150"/>
      <c r="AL311" s="150" t="s">
        <v>2580</v>
      </c>
      <c r="AM311" s="150" t="s">
        <v>2581</v>
      </c>
      <c r="AN311" s="150"/>
      <c r="AO311" s="215">
        <f t="shared" si="18"/>
        <v>2.703501155776062E-2</v>
      </c>
      <c r="AP311" s="210" t="s">
        <v>2813</v>
      </c>
    </row>
    <row r="312" spans="1:42" ht="382.5" hidden="1">
      <c r="A312" s="161" t="s">
        <v>889</v>
      </c>
      <c r="B312" s="161" t="s">
        <v>2102</v>
      </c>
      <c r="C312" s="161" t="s">
        <v>301</v>
      </c>
      <c r="D312" s="161" t="s">
        <v>2103</v>
      </c>
      <c r="E312" s="161" t="s">
        <v>303</v>
      </c>
      <c r="F312" s="161" t="s">
        <v>2183</v>
      </c>
      <c r="G312" s="161">
        <v>8131011</v>
      </c>
      <c r="H312" s="161" t="s">
        <v>2184</v>
      </c>
      <c r="I312" s="161" t="s">
        <v>2131</v>
      </c>
      <c r="J312" s="161" t="s">
        <v>2132</v>
      </c>
      <c r="K312" s="161" t="s">
        <v>2185</v>
      </c>
      <c r="L312" s="161" t="s">
        <v>50</v>
      </c>
      <c r="M312" s="161" t="s">
        <v>32</v>
      </c>
      <c r="N312" s="161">
        <v>1997</v>
      </c>
      <c r="O312" s="161" t="s">
        <v>2186</v>
      </c>
      <c r="P312" s="161" t="s">
        <v>2103</v>
      </c>
      <c r="Q312" s="161">
        <v>1.8473679999999999E-2</v>
      </c>
      <c r="R312" s="161" t="s">
        <v>1487</v>
      </c>
      <c r="S312" s="180" t="s">
        <v>41</v>
      </c>
      <c r="T312" s="161"/>
      <c r="U312" s="161">
        <v>2.7</v>
      </c>
      <c r="V312" s="161" t="s">
        <v>35</v>
      </c>
      <c r="W312" s="161" t="s">
        <v>36</v>
      </c>
      <c r="X312" s="161"/>
      <c r="Y312" s="161"/>
      <c r="Z312" s="161"/>
      <c r="AA312" s="161"/>
      <c r="AB312" s="161"/>
      <c r="AC312" s="161" t="s">
        <v>2304</v>
      </c>
      <c r="AD312" s="169">
        <v>6.7790494446636984E-2</v>
      </c>
      <c r="AE312" s="167">
        <v>100566014</v>
      </c>
      <c r="AF312" s="150"/>
      <c r="AG312" s="150"/>
      <c r="AH312" s="150" t="s">
        <v>2803</v>
      </c>
      <c r="AI312" s="150">
        <v>2</v>
      </c>
      <c r="AJ312" s="182">
        <v>40872</v>
      </c>
      <c r="AK312" s="150"/>
      <c r="AL312" s="150" t="s">
        <v>2580</v>
      </c>
      <c r="AM312" s="150" t="s">
        <v>2581</v>
      </c>
      <c r="AN312" s="150"/>
      <c r="AO312" s="215">
        <f t="shared" si="18"/>
        <v>0.18303433500591987</v>
      </c>
      <c r="AP312" s="210" t="s">
        <v>2813</v>
      </c>
    </row>
    <row r="313" spans="1:42" ht="382.5" hidden="1">
      <c r="A313" s="161" t="s">
        <v>889</v>
      </c>
      <c r="B313" s="161" t="s">
        <v>2102</v>
      </c>
      <c r="C313" s="161" t="s">
        <v>301</v>
      </c>
      <c r="D313" s="161" t="s">
        <v>2103</v>
      </c>
      <c r="E313" s="161" t="s">
        <v>303</v>
      </c>
      <c r="F313" s="161" t="s">
        <v>2183</v>
      </c>
      <c r="G313" s="161">
        <v>8131011</v>
      </c>
      <c r="H313" s="161" t="s">
        <v>2184</v>
      </c>
      <c r="I313" s="161" t="s">
        <v>2131</v>
      </c>
      <c r="J313" s="161" t="s">
        <v>2132</v>
      </c>
      <c r="K313" s="161" t="s">
        <v>2185</v>
      </c>
      <c r="L313" s="161" t="s">
        <v>50</v>
      </c>
      <c r="M313" s="161" t="s">
        <v>32</v>
      </c>
      <c r="N313" s="161">
        <v>1997</v>
      </c>
      <c r="O313" s="161" t="s">
        <v>2186</v>
      </c>
      <c r="P313" s="161" t="s">
        <v>2103</v>
      </c>
      <c r="Q313" s="161">
        <v>1.8473679999999999E-2</v>
      </c>
      <c r="R313" s="161" t="s">
        <v>1487</v>
      </c>
      <c r="S313" s="180" t="s">
        <v>41</v>
      </c>
      <c r="T313" s="161"/>
      <c r="U313" s="161">
        <v>2.7</v>
      </c>
      <c r="V313" s="161" t="s">
        <v>35</v>
      </c>
      <c r="W313" s="161" t="s">
        <v>36</v>
      </c>
      <c r="X313" s="161"/>
      <c r="Y313" s="161"/>
      <c r="Z313" s="161"/>
      <c r="AA313" s="161"/>
      <c r="AB313" s="161"/>
      <c r="AC313" s="161" t="s">
        <v>2304</v>
      </c>
      <c r="AD313" s="169">
        <v>1.8717934261712806E-2</v>
      </c>
      <c r="AE313" s="167">
        <v>100567014</v>
      </c>
      <c r="AF313" s="150"/>
      <c r="AG313" s="150"/>
      <c r="AH313" s="150" t="s">
        <v>2803</v>
      </c>
      <c r="AI313" s="150">
        <v>2</v>
      </c>
      <c r="AJ313" s="182">
        <v>40872</v>
      </c>
      <c r="AK313" s="150"/>
      <c r="AL313" s="150" t="s">
        <v>2580</v>
      </c>
      <c r="AM313" s="150" t="s">
        <v>2581</v>
      </c>
      <c r="AN313" s="150"/>
      <c r="AO313" s="215">
        <f t="shared" si="18"/>
        <v>5.0538422506624582E-2</v>
      </c>
      <c r="AP313" s="210" t="s">
        <v>2813</v>
      </c>
    </row>
    <row r="314" spans="1:42" ht="382.5" hidden="1">
      <c r="A314" s="161" t="s">
        <v>889</v>
      </c>
      <c r="B314" s="161" t="s">
        <v>2102</v>
      </c>
      <c r="C314" s="161" t="s">
        <v>301</v>
      </c>
      <c r="D314" s="161" t="s">
        <v>2103</v>
      </c>
      <c r="E314" s="161" t="s">
        <v>303</v>
      </c>
      <c r="F314" s="161" t="s">
        <v>2183</v>
      </c>
      <c r="G314" s="161">
        <v>8131011</v>
      </c>
      <c r="H314" s="161" t="s">
        <v>2184</v>
      </c>
      <c r="I314" s="161" t="s">
        <v>2131</v>
      </c>
      <c r="J314" s="161" t="s">
        <v>2132</v>
      </c>
      <c r="K314" s="161" t="s">
        <v>2185</v>
      </c>
      <c r="L314" s="161" t="s">
        <v>50</v>
      </c>
      <c r="M314" s="161" t="s">
        <v>32</v>
      </c>
      <c r="N314" s="161">
        <v>1997</v>
      </c>
      <c r="O314" s="161" t="s">
        <v>2186</v>
      </c>
      <c r="P314" s="161" t="s">
        <v>2103</v>
      </c>
      <c r="Q314" s="161">
        <v>1.8473679999999999E-2</v>
      </c>
      <c r="R314" s="161" t="s">
        <v>1487</v>
      </c>
      <c r="S314" s="180" t="s">
        <v>41</v>
      </c>
      <c r="T314" s="161"/>
      <c r="U314" s="161">
        <v>2.7</v>
      </c>
      <c r="V314" s="161" t="s">
        <v>35</v>
      </c>
      <c r="W314" s="161" t="s">
        <v>36</v>
      </c>
      <c r="X314" s="161"/>
      <c r="Y314" s="161"/>
      <c r="Z314" s="161"/>
      <c r="AA314" s="161"/>
      <c r="AB314" s="161"/>
      <c r="AC314" s="161" t="s">
        <v>2304</v>
      </c>
      <c r="AD314" s="169">
        <v>0.29057901561707167</v>
      </c>
      <c r="AE314" s="167">
        <v>100568214</v>
      </c>
      <c r="AF314" s="150"/>
      <c r="AG314" s="150"/>
      <c r="AH314" s="150" t="s">
        <v>2803</v>
      </c>
      <c r="AI314" s="150">
        <v>2</v>
      </c>
      <c r="AJ314" s="182">
        <v>40872</v>
      </c>
      <c r="AK314" s="150"/>
      <c r="AL314" s="150" t="s">
        <v>2580</v>
      </c>
      <c r="AM314" s="150" t="s">
        <v>2581</v>
      </c>
      <c r="AN314" s="150"/>
      <c r="AO314" s="215">
        <f t="shared" si="18"/>
        <v>0.78456334216609358</v>
      </c>
      <c r="AP314" s="210" t="s">
        <v>2813</v>
      </c>
    </row>
    <row r="315" spans="1:42" ht="382.5" hidden="1">
      <c r="A315" s="161" t="s">
        <v>889</v>
      </c>
      <c r="B315" s="161" t="s">
        <v>2102</v>
      </c>
      <c r="C315" s="161" t="s">
        <v>301</v>
      </c>
      <c r="D315" s="161" t="s">
        <v>2103</v>
      </c>
      <c r="E315" s="161" t="s">
        <v>303</v>
      </c>
      <c r="F315" s="161" t="s">
        <v>2183</v>
      </c>
      <c r="G315" s="161">
        <v>8131011</v>
      </c>
      <c r="H315" s="161" t="s">
        <v>2184</v>
      </c>
      <c r="I315" s="161" t="s">
        <v>2131</v>
      </c>
      <c r="J315" s="161" t="s">
        <v>2132</v>
      </c>
      <c r="K315" s="161" t="s">
        <v>2185</v>
      </c>
      <c r="L315" s="161" t="s">
        <v>50</v>
      </c>
      <c r="M315" s="161" t="s">
        <v>32</v>
      </c>
      <c r="N315" s="161">
        <v>1997</v>
      </c>
      <c r="O315" s="161" t="s">
        <v>2186</v>
      </c>
      <c r="P315" s="161" t="s">
        <v>2103</v>
      </c>
      <c r="Q315" s="161">
        <v>1.8473679999999999E-2</v>
      </c>
      <c r="R315" s="161" t="s">
        <v>1487</v>
      </c>
      <c r="S315" s="180" t="s">
        <v>41</v>
      </c>
      <c r="T315" s="161"/>
      <c r="U315" s="161">
        <v>2.7</v>
      </c>
      <c r="V315" s="161" t="s">
        <v>35</v>
      </c>
      <c r="W315" s="161" t="s">
        <v>36</v>
      </c>
      <c r="X315" s="161"/>
      <c r="Y315" s="161"/>
      <c r="Z315" s="161"/>
      <c r="AA315" s="161"/>
      <c r="AB315" s="161"/>
      <c r="AC315" s="161" t="s">
        <v>2304</v>
      </c>
      <c r="AD315" s="169">
        <v>0.10272312115915883</v>
      </c>
      <c r="AE315" s="167">
        <v>100568714</v>
      </c>
      <c r="AF315" s="150"/>
      <c r="AG315" s="150"/>
      <c r="AH315" s="150" t="s">
        <v>2803</v>
      </c>
      <c r="AI315" s="150">
        <v>2</v>
      </c>
      <c r="AJ315" s="182">
        <v>40872</v>
      </c>
      <c r="AK315" s="150"/>
      <c r="AL315" s="150" t="s">
        <v>2580</v>
      </c>
      <c r="AM315" s="150" t="s">
        <v>2581</v>
      </c>
      <c r="AN315" s="150"/>
      <c r="AO315" s="215">
        <f t="shared" si="18"/>
        <v>0.27735242712972885</v>
      </c>
      <c r="AP315" s="210" t="s">
        <v>2813</v>
      </c>
    </row>
    <row r="316" spans="1:42" ht="382.5" hidden="1">
      <c r="A316" s="161" t="s">
        <v>889</v>
      </c>
      <c r="B316" s="161" t="s">
        <v>2102</v>
      </c>
      <c r="C316" s="161" t="s">
        <v>301</v>
      </c>
      <c r="D316" s="161" t="s">
        <v>2103</v>
      </c>
      <c r="E316" s="161" t="s">
        <v>303</v>
      </c>
      <c r="F316" s="161" t="s">
        <v>2183</v>
      </c>
      <c r="G316" s="161">
        <v>8131011</v>
      </c>
      <c r="H316" s="161" t="s">
        <v>2184</v>
      </c>
      <c r="I316" s="161" t="s">
        <v>2131</v>
      </c>
      <c r="J316" s="161" t="s">
        <v>2132</v>
      </c>
      <c r="K316" s="161" t="s">
        <v>2185</v>
      </c>
      <c r="L316" s="161" t="s">
        <v>50</v>
      </c>
      <c r="M316" s="161" t="s">
        <v>32</v>
      </c>
      <c r="N316" s="161">
        <v>1997</v>
      </c>
      <c r="O316" s="161" t="s">
        <v>2186</v>
      </c>
      <c r="P316" s="161" t="s">
        <v>2103</v>
      </c>
      <c r="Q316" s="161">
        <v>1.8473679999999999E-2</v>
      </c>
      <c r="R316" s="161" t="s">
        <v>1487</v>
      </c>
      <c r="S316" s="180" t="s">
        <v>41</v>
      </c>
      <c r="T316" s="161"/>
      <c r="U316" s="161">
        <v>2.7</v>
      </c>
      <c r="V316" s="161" t="s">
        <v>35</v>
      </c>
      <c r="W316" s="161" t="s">
        <v>36</v>
      </c>
      <c r="X316" s="161"/>
      <c r="Y316" s="161"/>
      <c r="Z316" s="161"/>
      <c r="AA316" s="161"/>
      <c r="AB316" s="161"/>
      <c r="AC316" s="161" t="s">
        <v>2304</v>
      </c>
      <c r="AD316" s="169">
        <v>4.0593110447088014E-2</v>
      </c>
      <c r="AE316" s="167">
        <v>100569014</v>
      </c>
      <c r="AF316" s="150"/>
      <c r="AG316" s="150"/>
      <c r="AH316" s="150" t="s">
        <v>2803</v>
      </c>
      <c r="AI316" s="150">
        <v>2</v>
      </c>
      <c r="AJ316" s="182">
        <v>40872</v>
      </c>
      <c r="AK316" s="150"/>
      <c r="AL316" s="150" t="s">
        <v>2580</v>
      </c>
      <c r="AM316" s="150" t="s">
        <v>2581</v>
      </c>
      <c r="AN316" s="150"/>
      <c r="AO316" s="215">
        <f t="shared" si="18"/>
        <v>0.10960139820713764</v>
      </c>
      <c r="AP316" s="210" t="s">
        <v>2813</v>
      </c>
    </row>
    <row r="317" spans="1:42" ht="382.5" hidden="1">
      <c r="A317" s="161" t="s">
        <v>889</v>
      </c>
      <c r="B317" s="161" t="s">
        <v>2102</v>
      </c>
      <c r="C317" s="161" t="s">
        <v>301</v>
      </c>
      <c r="D317" s="161" t="s">
        <v>2103</v>
      </c>
      <c r="E317" s="161" t="s">
        <v>303</v>
      </c>
      <c r="F317" s="161" t="s">
        <v>2183</v>
      </c>
      <c r="G317" s="161">
        <v>8131011</v>
      </c>
      <c r="H317" s="161" t="s">
        <v>2184</v>
      </c>
      <c r="I317" s="161" t="s">
        <v>2131</v>
      </c>
      <c r="J317" s="161" t="s">
        <v>2132</v>
      </c>
      <c r="K317" s="161" t="s">
        <v>2185</v>
      </c>
      <c r="L317" s="161" t="s">
        <v>50</v>
      </c>
      <c r="M317" s="161" t="s">
        <v>32</v>
      </c>
      <c r="N317" s="161">
        <v>1997</v>
      </c>
      <c r="O317" s="161" t="s">
        <v>2186</v>
      </c>
      <c r="P317" s="161" t="s">
        <v>2103</v>
      </c>
      <c r="Q317" s="161">
        <v>1.8473679999999999E-2</v>
      </c>
      <c r="R317" s="161" t="s">
        <v>1487</v>
      </c>
      <c r="S317" s="180" t="s">
        <v>41</v>
      </c>
      <c r="T317" s="161"/>
      <c r="U317" s="161">
        <v>2.7</v>
      </c>
      <c r="V317" s="161" t="s">
        <v>35</v>
      </c>
      <c r="W317" s="161" t="s">
        <v>36</v>
      </c>
      <c r="X317" s="161"/>
      <c r="Y317" s="161"/>
      <c r="Z317" s="161"/>
      <c r="AA317" s="161"/>
      <c r="AB317" s="161"/>
      <c r="AC317" s="161" t="s">
        <v>2304</v>
      </c>
      <c r="AD317" s="169">
        <v>0.11219484693014603</v>
      </c>
      <c r="AE317" s="167">
        <v>100569214</v>
      </c>
      <c r="AF317" s="150"/>
      <c r="AG317" s="150"/>
      <c r="AH317" s="150" t="s">
        <v>2803</v>
      </c>
      <c r="AI317" s="150">
        <v>2</v>
      </c>
      <c r="AJ317" s="182">
        <v>40872</v>
      </c>
      <c r="AK317" s="150"/>
      <c r="AL317" s="150" t="s">
        <v>2580</v>
      </c>
      <c r="AM317" s="150" t="s">
        <v>2581</v>
      </c>
      <c r="AN317" s="150"/>
      <c r="AO317" s="215">
        <f t="shared" si="18"/>
        <v>0.30292608671139432</v>
      </c>
      <c r="AP317" s="210" t="s">
        <v>2813</v>
      </c>
    </row>
    <row r="318" spans="1:42" ht="357" hidden="1">
      <c r="A318" s="161" t="s">
        <v>902</v>
      </c>
      <c r="B318" s="161" t="s">
        <v>1418</v>
      </c>
      <c r="C318" s="161" t="s">
        <v>601</v>
      </c>
      <c r="D318" s="161" t="s">
        <v>1419</v>
      </c>
      <c r="E318" s="161" t="s">
        <v>603</v>
      </c>
      <c r="F318" s="161" t="s">
        <v>2187</v>
      </c>
      <c r="G318" s="161">
        <v>8483711</v>
      </c>
      <c r="H318" s="161" t="s">
        <v>2188</v>
      </c>
      <c r="I318" s="161" t="s">
        <v>2131</v>
      </c>
      <c r="J318" s="161" t="s">
        <v>2132</v>
      </c>
      <c r="K318" s="161" t="s">
        <v>2189</v>
      </c>
      <c r="L318" s="161" t="s">
        <v>50</v>
      </c>
      <c r="M318" s="161" t="s">
        <v>32</v>
      </c>
      <c r="N318" s="161">
        <v>2009</v>
      </c>
      <c r="O318" s="161" t="s">
        <v>2190</v>
      </c>
      <c r="P318" s="161" t="s">
        <v>2191</v>
      </c>
      <c r="Q318" s="161">
        <v>77</v>
      </c>
      <c r="R318" s="161" t="s">
        <v>1497</v>
      </c>
      <c r="S318" s="180" t="s">
        <v>41</v>
      </c>
      <c r="T318" s="161"/>
      <c r="U318" s="161">
        <v>63</v>
      </c>
      <c r="V318" s="161" t="s">
        <v>35</v>
      </c>
      <c r="W318" s="161" t="s">
        <v>36</v>
      </c>
      <c r="X318" s="161" t="s">
        <v>2300</v>
      </c>
      <c r="Y318" s="161" t="s">
        <v>2488</v>
      </c>
      <c r="Z318" s="161"/>
      <c r="AA318" s="161"/>
      <c r="AB318" s="161"/>
      <c r="AC318" s="150" t="s">
        <v>2304</v>
      </c>
      <c r="AD318" s="169">
        <v>1</v>
      </c>
      <c r="AE318" s="167">
        <v>26923314</v>
      </c>
      <c r="AF318" s="150"/>
      <c r="AG318" s="150"/>
      <c r="AH318" s="150" t="s">
        <v>2804</v>
      </c>
      <c r="AI318" s="184">
        <v>2</v>
      </c>
      <c r="AJ318" s="182">
        <v>40872</v>
      </c>
      <c r="AK318" s="150"/>
      <c r="AL318" s="150" t="s">
        <v>2580</v>
      </c>
      <c r="AM318" s="184" t="s">
        <v>2581</v>
      </c>
      <c r="AN318" s="184"/>
      <c r="AO318" s="215">
        <f t="shared" si="18"/>
        <v>63</v>
      </c>
      <c r="AP318" s="210" t="s">
        <v>2813</v>
      </c>
    </row>
    <row r="319" spans="1:42" ht="204" hidden="1">
      <c r="A319" s="161" t="s">
        <v>901</v>
      </c>
      <c r="B319" s="161" t="s">
        <v>2192</v>
      </c>
      <c r="C319" s="161" t="s">
        <v>592</v>
      </c>
      <c r="D319" s="161" t="s">
        <v>2193</v>
      </c>
      <c r="E319" s="161" t="s">
        <v>594</v>
      </c>
      <c r="F319" s="161" t="s">
        <v>2194</v>
      </c>
      <c r="G319" s="161" t="s">
        <v>2195</v>
      </c>
      <c r="H319" s="161" t="s">
        <v>2196</v>
      </c>
      <c r="I319" s="161" t="s">
        <v>2131</v>
      </c>
      <c r="J319" s="161" t="s">
        <v>41</v>
      </c>
      <c r="K319" s="161" t="s">
        <v>2197</v>
      </c>
      <c r="L319" s="161" t="s">
        <v>50</v>
      </c>
      <c r="M319" s="161" t="s">
        <v>32</v>
      </c>
      <c r="N319" s="161">
        <v>2009</v>
      </c>
      <c r="O319" s="161" t="s">
        <v>2198</v>
      </c>
      <c r="P319" s="161" t="s">
        <v>2199</v>
      </c>
      <c r="Q319" s="161">
        <v>3.8156056</v>
      </c>
      <c r="R319" s="161" t="s">
        <v>1487</v>
      </c>
      <c r="S319" s="180">
        <v>0</v>
      </c>
      <c r="T319" s="161"/>
      <c r="U319" s="161"/>
      <c r="V319" s="161" t="s">
        <v>2200</v>
      </c>
      <c r="W319" s="161" t="s">
        <v>1506</v>
      </c>
      <c r="X319" s="161" t="s">
        <v>2285</v>
      </c>
      <c r="Y319" s="161" t="s">
        <v>2286</v>
      </c>
      <c r="Z319" s="161" t="s">
        <v>2284</v>
      </c>
      <c r="AA319" s="203" t="s">
        <v>2287</v>
      </c>
      <c r="AB319" s="203" t="s">
        <v>133</v>
      </c>
      <c r="AC319" s="161" t="s">
        <v>2297</v>
      </c>
      <c r="AD319" s="169">
        <v>0</v>
      </c>
      <c r="AE319" s="181"/>
      <c r="AF319" s="150"/>
      <c r="AG319" s="150"/>
      <c r="AH319" s="150"/>
      <c r="AI319" s="150">
        <v>9</v>
      </c>
      <c r="AJ319" s="182">
        <v>40827</v>
      </c>
      <c r="AK319" s="150" t="s">
        <v>2298</v>
      </c>
      <c r="AL319" s="150" t="s">
        <v>2580</v>
      </c>
      <c r="AM319" s="150" t="s">
        <v>2581</v>
      </c>
      <c r="AN319" s="150"/>
      <c r="AO319" s="215"/>
      <c r="AP319" s="210" t="s">
        <v>2813</v>
      </c>
    </row>
    <row r="320" spans="1:42" ht="409.5" hidden="1">
      <c r="A320" s="161" t="s">
        <v>2201</v>
      </c>
      <c r="B320" s="161" t="s">
        <v>2202</v>
      </c>
      <c r="C320" s="161" t="s">
        <v>2203</v>
      </c>
      <c r="D320" s="161" t="s">
        <v>2204</v>
      </c>
      <c r="E320" s="161" t="s">
        <v>2205</v>
      </c>
      <c r="F320" s="161" t="s">
        <v>2206</v>
      </c>
      <c r="G320" s="161" t="s">
        <v>2207</v>
      </c>
      <c r="H320" s="161" t="s">
        <v>41</v>
      </c>
      <c r="I320" s="161" t="s">
        <v>2131</v>
      </c>
      <c r="J320" s="161" t="s">
        <v>41</v>
      </c>
      <c r="K320" s="161" t="s">
        <v>2208</v>
      </c>
      <c r="L320" s="161" t="s">
        <v>50</v>
      </c>
      <c r="M320" s="161" t="s">
        <v>32</v>
      </c>
      <c r="N320" s="161">
        <v>2008</v>
      </c>
      <c r="O320" s="161" t="s">
        <v>2209</v>
      </c>
      <c r="P320" s="161" t="s">
        <v>2210</v>
      </c>
      <c r="Q320" s="161">
        <v>20</v>
      </c>
      <c r="R320" s="161" t="s">
        <v>1487</v>
      </c>
      <c r="S320" s="180" t="s">
        <v>41</v>
      </c>
      <c r="T320" s="161"/>
      <c r="U320" s="161"/>
      <c r="V320" s="161" t="s">
        <v>2211</v>
      </c>
      <c r="W320" s="161" t="s">
        <v>1786</v>
      </c>
      <c r="X320" s="161" t="s">
        <v>2285</v>
      </c>
      <c r="Y320" s="161" t="s">
        <v>2361</v>
      </c>
      <c r="Z320" s="161" t="s">
        <v>2362</v>
      </c>
      <c r="AA320" s="203">
        <v>6188</v>
      </c>
      <c r="AB320" s="203">
        <v>5068</v>
      </c>
      <c r="AC320" s="161" t="s">
        <v>2297</v>
      </c>
      <c r="AD320" s="169">
        <v>0</v>
      </c>
      <c r="AE320" s="181"/>
      <c r="AF320" s="150"/>
      <c r="AG320" s="150"/>
      <c r="AH320" s="150"/>
      <c r="AI320" s="150">
        <v>9</v>
      </c>
      <c r="AJ320" s="182">
        <v>40853</v>
      </c>
      <c r="AK320" s="150" t="s">
        <v>2363</v>
      </c>
      <c r="AL320" s="150" t="s">
        <v>2580</v>
      </c>
      <c r="AM320" s="150" t="s">
        <v>2581</v>
      </c>
      <c r="AN320" s="150"/>
      <c r="AO320" s="215"/>
      <c r="AP320" s="210" t="s">
        <v>2813</v>
      </c>
    </row>
    <row r="321" spans="1:42" ht="242.25" hidden="1">
      <c r="A321" s="161" t="s">
        <v>1008</v>
      </c>
      <c r="B321" s="161" t="s">
        <v>2212</v>
      </c>
      <c r="C321" s="161" t="s">
        <v>1010</v>
      </c>
      <c r="D321" s="161" t="s">
        <v>2213</v>
      </c>
      <c r="E321" s="161" t="s">
        <v>1012</v>
      </c>
      <c r="F321" s="161" t="s">
        <v>2214</v>
      </c>
      <c r="G321" s="161" t="s">
        <v>2215</v>
      </c>
      <c r="H321" s="161" t="s">
        <v>2216</v>
      </c>
      <c r="I321" s="161" t="s">
        <v>2131</v>
      </c>
      <c r="J321" s="161" t="s">
        <v>41</v>
      </c>
      <c r="K321" s="161" t="s">
        <v>2217</v>
      </c>
      <c r="L321" s="161" t="s">
        <v>50</v>
      </c>
      <c r="M321" s="161" t="s">
        <v>32</v>
      </c>
      <c r="N321" s="161">
        <v>2009</v>
      </c>
      <c r="O321" s="161" t="s">
        <v>2218</v>
      </c>
      <c r="P321" s="161" t="s">
        <v>2219</v>
      </c>
      <c r="Q321" s="161">
        <v>10</v>
      </c>
      <c r="R321" s="161" t="s">
        <v>1497</v>
      </c>
      <c r="S321" s="180" t="s">
        <v>41</v>
      </c>
      <c r="T321" s="161"/>
      <c r="U321" s="161"/>
      <c r="V321" s="161" t="s">
        <v>2220</v>
      </c>
      <c r="W321" s="161" t="s">
        <v>1494</v>
      </c>
      <c r="X321" s="161" t="s">
        <v>2406</v>
      </c>
      <c r="Y321" s="161" t="s">
        <v>2437</v>
      </c>
      <c r="Z321" s="161" t="s">
        <v>2406</v>
      </c>
      <c r="AA321" s="161" t="s">
        <v>2437</v>
      </c>
      <c r="AB321" s="161"/>
      <c r="AC321" s="161" t="s">
        <v>2360</v>
      </c>
      <c r="AD321" s="169">
        <v>0</v>
      </c>
      <c r="AE321" s="181"/>
      <c r="AF321" s="150"/>
      <c r="AG321" s="150"/>
      <c r="AH321" s="150"/>
      <c r="AI321" s="150">
        <v>2</v>
      </c>
      <c r="AJ321" s="182">
        <v>40853</v>
      </c>
      <c r="AK321" s="150"/>
      <c r="AL321" s="150" t="s">
        <v>2580</v>
      </c>
      <c r="AM321" s="150" t="s">
        <v>2581</v>
      </c>
      <c r="AN321" s="150"/>
      <c r="AO321" s="215"/>
      <c r="AP321" s="210" t="s">
        <v>2813</v>
      </c>
    </row>
    <row r="322" spans="1:42" ht="409.5" hidden="1">
      <c r="A322" s="204" t="s">
        <v>902</v>
      </c>
      <c r="B322" s="204" t="s">
        <v>2221</v>
      </c>
      <c r="C322" s="204" t="s">
        <v>601</v>
      </c>
      <c r="D322" s="204" t="s">
        <v>2222</v>
      </c>
      <c r="E322" s="204" t="s">
        <v>603</v>
      </c>
      <c r="F322" s="204" t="s">
        <v>2223</v>
      </c>
      <c r="G322" s="204" t="s">
        <v>2224</v>
      </c>
      <c r="H322" s="204"/>
      <c r="I322" s="204" t="s">
        <v>2131</v>
      </c>
      <c r="J322" s="204" t="s">
        <v>41</v>
      </c>
      <c r="K322" s="204" t="s">
        <v>2225</v>
      </c>
      <c r="L322" s="204" t="s">
        <v>50</v>
      </c>
      <c r="M322" s="204" t="s">
        <v>32</v>
      </c>
      <c r="N322" s="204">
        <v>2009</v>
      </c>
      <c r="O322" s="204" t="s">
        <v>2226</v>
      </c>
      <c r="P322" s="204" t="s">
        <v>2227</v>
      </c>
      <c r="Q322" s="204">
        <v>3.4208400000000001</v>
      </c>
      <c r="R322" s="204" t="s">
        <v>1487</v>
      </c>
      <c r="S322" s="205">
        <v>0</v>
      </c>
      <c r="T322" s="204"/>
      <c r="U322" s="204"/>
      <c r="V322" s="204" t="s">
        <v>2200</v>
      </c>
      <c r="W322" s="204" t="s">
        <v>1506</v>
      </c>
      <c r="X322" s="204" t="s">
        <v>2300</v>
      </c>
      <c r="Y322" s="204" t="s">
        <v>2487</v>
      </c>
      <c r="Z322" s="204"/>
      <c r="AA322" s="204"/>
      <c r="AB322" s="204"/>
      <c r="AC322" s="150" t="s">
        <v>2297</v>
      </c>
      <c r="AD322" s="169"/>
      <c r="AE322" s="181"/>
      <c r="AF322" s="150"/>
      <c r="AG322" s="150"/>
      <c r="AH322" s="150"/>
      <c r="AI322" s="150">
        <v>9</v>
      </c>
      <c r="AJ322" s="182">
        <v>40853</v>
      </c>
      <c r="AK322" s="150"/>
      <c r="AL322" s="150" t="s">
        <v>2580</v>
      </c>
      <c r="AM322" s="150" t="s">
        <v>2581</v>
      </c>
      <c r="AN322" s="150"/>
      <c r="AO322" s="215"/>
      <c r="AP322" s="210" t="s">
        <v>2813</v>
      </c>
    </row>
    <row r="323" spans="1:42" ht="409.5" hidden="1">
      <c r="A323" s="161" t="s">
        <v>2126</v>
      </c>
      <c r="B323" s="161" t="s">
        <v>2127</v>
      </c>
      <c r="C323" s="161" t="s">
        <v>452</v>
      </c>
      <c r="D323" s="161" t="s">
        <v>202</v>
      </c>
      <c r="E323" s="161" t="s">
        <v>2128</v>
      </c>
      <c r="F323" s="161" t="s">
        <v>2228</v>
      </c>
      <c r="G323" s="161">
        <v>1003911</v>
      </c>
      <c r="H323" s="161" t="s">
        <v>2229</v>
      </c>
      <c r="I323" s="161" t="s">
        <v>2131</v>
      </c>
      <c r="J323" s="161" t="s">
        <v>41</v>
      </c>
      <c r="K323" s="161" t="s">
        <v>2230</v>
      </c>
      <c r="L323" s="161" t="s">
        <v>50</v>
      </c>
      <c r="M323" s="161" t="s">
        <v>32</v>
      </c>
      <c r="N323" s="161">
        <v>2008</v>
      </c>
      <c r="O323" s="161" t="s">
        <v>2231</v>
      </c>
      <c r="P323" s="161" t="s">
        <v>2232</v>
      </c>
      <c r="Q323" s="161">
        <v>35.439</v>
      </c>
      <c r="R323" s="161" t="s">
        <v>1497</v>
      </c>
      <c r="S323" s="180">
        <v>334</v>
      </c>
      <c r="T323" s="161"/>
      <c r="U323" s="161">
        <v>21.39</v>
      </c>
      <c r="V323" s="161" t="s">
        <v>2233</v>
      </c>
      <c r="W323" s="161" t="s">
        <v>1506</v>
      </c>
      <c r="X323" s="161" t="s">
        <v>2285</v>
      </c>
      <c r="Y323" s="150" t="s">
        <v>2521</v>
      </c>
      <c r="Z323" s="161"/>
      <c r="AA323" s="161"/>
      <c r="AB323" s="161"/>
      <c r="AC323" s="184" t="s">
        <v>2390</v>
      </c>
      <c r="AD323" s="185">
        <v>1</v>
      </c>
      <c r="AE323" s="186" t="s">
        <v>2735</v>
      </c>
      <c r="AF323" s="184"/>
      <c r="AG323" s="184" t="s">
        <v>2523</v>
      </c>
      <c r="AH323" s="184" t="s">
        <v>2734</v>
      </c>
      <c r="AI323" s="184">
        <v>2</v>
      </c>
      <c r="AJ323" s="200">
        <v>40868</v>
      </c>
      <c r="AK323" s="184"/>
      <c r="AL323" s="184" t="s">
        <v>2580</v>
      </c>
      <c r="AM323" s="184"/>
      <c r="AN323" s="184" t="s">
        <v>2581</v>
      </c>
      <c r="AO323" s="216">
        <f t="shared" ref="AO323:AO355" si="19">AD323*U323</f>
        <v>21.39</v>
      </c>
      <c r="AP323" s="210" t="s">
        <v>2813</v>
      </c>
    </row>
    <row r="324" spans="1:42" s="187" customFormat="1" ht="306" hidden="1">
      <c r="A324" s="161" t="s">
        <v>2126</v>
      </c>
      <c r="B324" s="161" t="s">
        <v>2127</v>
      </c>
      <c r="C324" s="161" t="s">
        <v>452</v>
      </c>
      <c r="D324" s="161" t="s">
        <v>202</v>
      </c>
      <c r="E324" s="161" t="s">
        <v>2128</v>
      </c>
      <c r="F324" s="161" t="s">
        <v>2234</v>
      </c>
      <c r="G324" s="161">
        <v>6878211</v>
      </c>
      <c r="H324" s="161" t="s">
        <v>2235</v>
      </c>
      <c r="I324" s="161" t="s">
        <v>2131</v>
      </c>
      <c r="J324" s="161" t="s">
        <v>41</v>
      </c>
      <c r="K324" s="161" t="s">
        <v>2236</v>
      </c>
      <c r="L324" s="161" t="s">
        <v>50</v>
      </c>
      <c r="M324" s="161" t="s">
        <v>32</v>
      </c>
      <c r="N324" s="161">
        <v>2008</v>
      </c>
      <c r="O324" s="161" t="s">
        <v>2237</v>
      </c>
      <c r="P324" s="161" t="s">
        <v>2238</v>
      </c>
      <c r="Q324" s="161">
        <v>27.67</v>
      </c>
      <c r="R324" s="161" t="s">
        <v>1497</v>
      </c>
      <c r="S324" s="180" t="s">
        <v>41</v>
      </c>
      <c r="T324" s="161"/>
      <c r="U324" s="161">
        <v>27.347999999999999</v>
      </c>
      <c r="V324" s="161" t="s">
        <v>35</v>
      </c>
      <c r="W324" s="161" t="s">
        <v>36</v>
      </c>
      <c r="X324" s="161" t="s">
        <v>2300</v>
      </c>
      <c r="Y324" s="161" t="s">
        <v>2515</v>
      </c>
      <c r="Z324" s="161"/>
      <c r="AA324" s="161"/>
      <c r="AB324" s="161"/>
      <c r="AC324" s="184" t="s">
        <v>2304</v>
      </c>
      <c r="AD324" s="185">
        <v>0.14282285165626499</v>
      </c>
      <c r="AE324" s="186" t="s">
        <v>2736</v>
      </c>
      <c r="AF324" s="184"/>
      <c r="AG324" s="184"/>
      <c r="AH324" s="184" t="s">
        <v>2805</v>
      </c>
      <c r="AI324" s="150">
        <v>2</v>
      </c>
      <c r="AJ324" s="200">
        <v>40868</v>
      </c>
      <c r="AK324" s="150"/>
      <c r="AL324" s="184" t="s">
        <v>2580</v>
      </c>
      <c r="AM324" s="184"/>
      <c r="AN324" s="184" t="s">
        <v>2581</v>
      </c>
      <c r="AO324" s="215">
        <f t="shared" si="19"/>
        <v>3.9059193470955349</v>
      </c>
      <c r="AP324" s="210" t="s">
        <v>2813</v>
      </c>
    </row>
    <row r="325" spans="1:42" s="187" customFormat="1" ht="306" hidden="1">
      <c r="A325" s="161" t="s">
        <v>2126</v>
      </c>
      <c r="B325" s="161" t="s">
        <v>2127</v>
      </c>
      <c r="C325" s="161" t="s">
        <v>452</v>
      </c>
      <c r="D325" s="161" t="s">
        <v>202</v>
      </c>
      <c r="E325" s="161" t="s">
        <v>2128</v>
      </c>
      <c r="F325" s="161" t="s">
        <v>2234</v>
      </c>
      <c r="G325" s="161">
        <v>6878211</v>
      </c>
      <c r="H325" s="161" t="s">
        <v>2235</v>
      </c>
      <c r="I325" s="161" t="s">
        <v>2131</v>
      </c>
      <c r="J325" s="161" t="s">
        <v>41</v>
      </c>
      <c r="K325" s="161" t="s">
        <v>2236</v>
      </c>
      <c r="L325" s="161" t="s">
        <v>50</v>
      </c>
      <c r="M325" s="161" t="s">
        <v>32</v>
      </c>
      <c r="N325" s="161">
        <v>2008</v>
      </c>
      <c r="O325" s="161" t="s">
        <v>2237</v>
      </c>
      <c r="P325" s="161" t="s">
        <v>2238</v>
      </c>
      <c r="Q325" s="161">
        <v>27.67</v>
      </c>
      <c r="R325" s="161" t="s">
        <v>1497</v>
      </c>
      <c r="S325" s="180" t="s">
        <v>41</v>
      </c>
      <c r="T325" s="161"/>
      <c r="U325" s="161">
        <v>27.347999999999999</v>
      </c>
      <c r="V325" s="161" t="s">
        <v>35</v>
      </c>
      <c r="W325" s="161" t="s">
        <v>36</v>
      </c>
      <c r="X325" s="161" t="s">
        <v>2300</v>
      </c>
      <c r="Y325" s="161" t="s">
        <v>2515</v>
      </c>
      <c r="Z325" s="161"/>
      <c r="AA325" s="161"/>
      <c r="AB325" s="161"/>
      <c r="AC325" s="184" t="s">
        <v>2304</v>
      </c>
      <c r="AD325" s="185">
        <v>0.80916946711473825</v>
      </c>
      <c r="AE325" s="186" t="s">
        <v>2737</v>
      </c>
      <c r="AF325" s="184"/>
      <c r="AG325" s="184"/>
      <c r="AH325" s="184" t="s">
        <v>2805</v>
      </c>
      <c r="AI325" s="150">
        <v>2</v>
      </c>
      <c r="AJ325" s="200">
        <v>40868</v>
      </c>
      <c r="AK325" s="150"/>
      <c r="AL325" s="184" t="s">
        <v>2580</v>
      </c>
      <c r="AM325" s="184"/>
      <c r="AN325" s="184" t="s">
        <v>2581</v>
      </c>
      <c r="AO325" s="215">
        <f t="shared" si="19"/>
        <v>22.129166586653859</v>
      </c>
      <c r="AP325" s="210" t="s">
        <v>2813</v>
      </c>
    </row>
    <row r="326" spans="1:42" s="187" customFormat="1" ht="306" hidden="1">
      <c r="A326" s="161" t="s">
        <v>2126</v>
      </c>
      <c r="B326" s="161" t="s">
        <v>2127</v>
      </c>
      <c r="C326" s="161" t="s">
        <v>452</v>
      </c>
      <c r="D326" s="161" t="s">
        <v>202</v>
      </c>
      <c r="E326" s="161" t="s">
        <v>2128</v>
      </c>
      <c r="F326" s="161" t="s">
        <v>2234</v>
      </c>
      <c r="G326" s="161">
        <v>6878211</v>
      </c>
      <c r="H326" s="161" t="s">
        <v>2235</v>
      </c>
      <c r="I326" s="161" t="s">
        <v>2131</v>
      </c>
      <c r="J326" s="161" t="s">
        <v>41</v>
      </c>
      <c r="K326" s="161" t="s">
        <v>2236</v>
      </c>
      <c r="L326" s="161" t="s">
        <v>50</v>
      </c>
      <c r="M326" s="161" t="s">
        <v>32</v>
      </c>
      <c r="N326" s="161">
        <v>2008</v>
      </c>
      <c r="O326" s="161" t="s">
        <v>2237</v>
      </c>
      <c r="P326" s="161" t="s">
        <v>2238</v>
      </c>
      <c r="Q326" s="161">
        <v>27.67</v>
      </c>
      <c r="R326" s="161" t="s">
        <v>1497</v>
      </c>
      <c r="S326" s="180" t="s">
        <v>41</v>
      </c>
      <c r="T326" s="161"/>
      <c r="U326" s="161">
        <v>27.347999999999999</v>
      </c>
      <c r="V326" s="161" t="s">
        <v>35</v>
      </c>
      <c r="W326" s="161" t="s">
        <v>36</v>
      </c>
      <c r="X326" s="161" t="s">
        <v>2300</v>
      </c>
      <c r="Y326" s="161" t="s">
        <v>2515</v>
      </c>
      <c r="Z326" s="161"/>
      <c r="AA326" s="161"/>
      <c r="AB326" s="161"/>
      <c r="AC326" s="184" t="s">
        <v>2304</v>
      </c>
      <c r="AD326" s="185">
        <v>1.170187229956793E-2</v>
      </c>
      <c r="AE326" s="186" t="s">
        <v>2738</v>
      </c>
      <c r="AF326" s="184"/>
      <c r="AG326" s="184"/>
      <c r="AH326" s="184" t="s">
        <v>2805</v>
      </c>
      <c r="AI326" s="150">
        <v>2</v>
      </c>
      <c r="AJ326" s="200">
        <v>40868</v>
      </c>
      <c r="AK326" s="150"/>
      <c r="AL326" s="184" t="s">
        <v>2580</v>
      </c>
      <c r="AM326" s="184"/>
      <c r="AN326" s="184" t="s">
        <v>2581</v>
      </c>
      <c r="AO326" s="215">
        <f t="shared" si="19"/>
        <v>0.32002280364858371</v>
      </c>
      <c r="AP326" s="210" t="s">
        <v>2813</v>
      </c>
    </row>
    <row r="327" spans="1:42" s="187" customFormat="1" ht="306" hidden="1">
      <c r="A327" s="161" t="s">
        <v>2126</v>
      </c>
      <c r="B327" s="161" t="s">
        <v>2127</v>
      </c>
      <c r="C327" s="161" t="s">
        <v>452</v>
      </c>
      <c r="D327" s="161" t="s">
        <v>202</v>
      </c>
      <c r="E327" s="161" t="s">
        <v>2128</v>
      </c>
      <c r="F327" s="161" t="s">
        <v>2234</v>
      </c>
      <c r="G327" s="161">
        <v>6878211</v>
      </c>
      <c r="H327" s="161" t="s">
        <v>2235</v>
      </c>
      <c r="I327" s="161" t="s">
        <v>2131</v>
      </c>
      <c r="J327" s="161" t="s">
        <v>41</v>
      </c>
      <c r="K327" s="161" t="s">
        <v>2236</v>
      </c>
      <c r="L327" s="161" t="s">
        <v>50</v>
      </c>
      <c r="M327" s="161" t="s">
        <v>32</v>
      </c>
      <c r="N327" s="161">
        <v>2008</v>
      </c>
      <c r="O327" s="161" t="s">
        <v>2237</v>
      </c>
      <c r="P327" s="161" t="s">
        <v>2238</v>
      </c>
      <c r="Q327" s="161">
        <v>27.67</v>
      </c>
      <c r="R327" s="161" t="s">
        <v>1497</v>
      </c>
      <c r="S327" s="180" t="s">
        <v>41</v>
      </c>
      <c r="T327" s="161"/>
      <c r="U327" s="161">
        <v>27.347999999999999</v>
      </c>
      <c r="V327" s="161" t="s">
        <v>35</v>
      </c>
      <c r="W327" s="161" t="s">
        <v>36</v>
      </c>
      <c r="X327" s="161" t="s">
        <v>2300</v>
      </c>
      <c r="Y327" s="161" t="s">
        <v>2515</v>
      </c>
      <c r="Z327" s="161"/>
      <c r="AA327" s="161"/>
      <c r="AB327" s="161"/>
      <c r="AC327" s="184" t="s">
        <v>2304</v>
      </c>
      <c r="AD327" s="185">
        <v>3.6305808929428703E-2</v>
      </c>
      <c r="AE327" s="186" t="s">
        <v>2739</v>
      </c>
      <c r="AF327" s="184"/>
      <c r="AG327" s="184"/>
      <c r="AH327" s="184" t="s">
        <v>2805</v>
      </c>
      <c r="AI327" s="150">
        <v>2</v>
      </c>
      <c r="AJ327" s="200">
        <v>40868</v>
      </c>
      <c r="AK327" s="150"/>
      <c r="AL327" s="184" t="s">
        <v>2580</v>
      </c>
      <c r="AM327" s="184"/>
      <c r="AN327" s="184" t="s">
        <v>2581</v>
      </c>
      <c r="AO327" s="215">
        <f t="shared" si="19"/>
        <v>0.9928912626020161</v>
      </c>
      <c r="AP327" s="210" t="s">
        <v>2813</v>
      </c>
    </row>
    <row r="328" spans="1:42" ht="89.25" hidden="1">
      <c r="A328" s="161" t="s">
        <v>884</v>
      </c>
      <c r="B328" s="161" t="s">
        <v>2239</v>
      </c>
      <c r="C328" s="161" t="s">
        <v>234</v>
      </c>
      <c r="D328" s="161" t="s">
        <v>2240</v>
      </c>
      <c r="E328" s="161" t="s">
        <v>236</v>
      </c>
      <c r="F328" s="161" t="s">
        <v>2241</v>
      </c>
      <c r="G328" s="161">
        <v>8537211</v>
      </c>
      <c r="H328" s="161" t="s">
        <v>2242</v>
      </c>
      <c r="I328" s="161" t="s">
        <v>2131</v>
      </c>
      <c r="J328" s="161" t="s">
        <v>41</v>
      </c>
      <c r="K328" s="161" t="s">
        <v>2243</v>
      </c>
      <c r="L328" s="161" t="s">
        <v>50</v>
      </c>
      <c r="M328" s="161" t="s">
        <v>32</v>
      </c>
      <c r="N328" s="161">
        <v>2008</v>
      </c>
      <c r="O328" s="161" t="s">
        <v>2244</v>
      </c>
      <c r="P328" s="161" t="s">
        <v>2245</v>
      </c>
      <c r="Q328" s="161">
        <v>5</v>
      </c>
      <c r="R328" s="161" t="s">
        <v>1497</v>
      </c>
      <c r="S328" s="180" t="s">
        <v>41</v>
      </c>
      <c r="T328" s="161"/>
      <c r="U328" s="161">
        <v>2</v>
      </c>
      <c r="V328" s="161" t="s">
        <v>35</v>
      </c>
      <c r="W328" s="161" t="s">
        <v>36</v>
      </c>
      <c r="X328" s="161" t="s">
        <v>2300</v>
      </c>
      <c r="Y328" s="161"/>
      <c r="Z328" s="161"/>
      <c r="AA328" s="161"/>
      <c r="AB328" s="161"/>
      <c r="AC328" s="150" t="s">
        <v>2304</v>
      </c>
      <c r="AD328" s="169">
        <v>0.2412</v>
      </c>
      <c r="AE328" s="181">
        <v>90697414</v>
      </c>
      <c r="AF328" s="150"/>
      <c r="AG328" s="150"/>
      <c r="AH328" s="150" t="s">
        <v>2747</v>
      </c>
      <c r="AI328" s="150">
        <v>2</v>
      </c>
      <c r="AJ328" s="182">
        <v>40853</v>
      </c>
      <c r="AK328" s="150"/>
      <c r="AL328" s="150" t="s">
        <v>2580</v>
      </c>
      <c r="AM328" s="150" t="s">
        <v>2520</v>
      </c>
      <c r="AN328" s="150"/>
      <c r="AO328" s="215">
        <f t="shared" si="19"/>
        <v>0.4824</v>
      </c>
      <c r="AP328" s="210" t="s">
        <v>2813</v>
      </c>
    </row>
    <row r="329" spans="1:42" ht="89.25" hidden="1">
      <c r="A329" s="161" t="s">
        <v>884</v>
      </c>
      <c r="B329" s="161" t="s">
        <v>2239</v>
      </c>
      <c r="C329" s="161" t="s">
        <v>234</v>
      </c>
      <c r="D329" s="161" t="s">
        <v>2240</v>
      </c>
      <c r="E329" s="161" t="s">
        <v>236</v>
      </c>
      <c r="F329" s="161" t="s">
        <v>2241</v>
      </c>
      <c r="G329" s="161">
        <v>8537211</v>
      </c>
      <c r="H329" s="161" t="s">
        <v>2242</v>
      </c>
      <c r="I329" s="161" t="s">
        <v>2131</v>
      </c>
      <c r="J329" s="161" t="s">
        <v>41</v>
      </c>
      <c r="K329" s="161" t="s">
        <v>2243</v>
      </c>
      <c r="L329" s="161" t="s">
        <v>50</v>
      </c>
      <c r="M329" s="161" t="s">
        <v>32</v>
      </c>
      <c r="N329" s="161">
        <v>2008</v>
      </c>
      <c r="O329" s="161" t="s">
        <v>2244</v>
      </c>
      <c r="P329" s="161" t="s">
        <v>2245</v>
      </c>
      <c r="Q329" s="161">
        <v>5</v>
      </c>
      <c r="R329" s="161" t="s">
        <v>1497</v>
      </c>
      <c r="S329" s="180" t="s">
        <v>41</v>
      </c>
      <c r="T329" s="161"/>
      <c r="U329" s="161">
        <v>2</v>
      </c>
      <c r="V329" s="161" t="s">
        <v>35</v>
      </c>
      <c r="W329" s="161" t="s">
        <v>36</v>
      </c>
      <c r="X329" s="161" t="s">
        <v>2300</v>
      </c>
      <c r="Y329" s="161"/>
      <c r="Z329" s="161"/>
      <c r="AA329" s="161"/>
      <c r="AB329" s="161"/>
      <c r="AC329" s="150" t="s">
        <v>2304</v>
      </c>
      <c r="AD329" s="169">
        <v>6.1800000000000001E-2</v>
      </c>
      <c r="AE329" s="181">
        <v>90697514</v>
      </c>
      <c r="AF329" s="150"/>
      <c r="AG329" s="150"/>
      <c r="AH329" s="150" t="s">
        <v>2747</v>
      </c>
      <c r="AI329" s="150">
        <v>2</v>
      </c>
      <c r="AJ329" s="182">
        <v>40853</v>
      </c>
      <c r="AK329" s="150"/>
      <c r="AL329" s="150" t="s">
        <v>2580</v>
      </c>
      <c r="AM329" s="150" t="s">
        <v>2520</v>
      </c>
      <c r="AN329" s="150"/>
      <c r="AO329" s="215">
        <f t="shared" si="19"/>
        <v>0.1236</v>
      </c>
      <c r="AP329" s="210" t="s">
        <v>2813</v>
      </c>
    </row>
    <row r="330" spans="1:42" ht="89.25" hidden="1">
      <c r="A330" s="161" t="s">
        <v>884</v>
      </c>
      <c r="B330" s="161" t="s">
        <v>2239</v>
      </c>
      <c r="C330" s="161" t="s">
        <v>234</v>
      </c>
      <c r="D330" s="161" t="s">
        <v>2240</v>
      </c>
      <c r="E330" s="161" t="s">
        <v>236</v>
      </c>
      <c r="F330" s="161" t="s">
        <v>2241</v>
      </c>
      <c r="G330" s="161">
        <v>8537211</v>
      </c>
      <c r="H330" s="161" t="s">
        <v>2242</v>
      </c>
      <c r="I330" s="161" t="s">
        <v>2131</v>
      </c>
      <c r="J330" s="161" t="s">
        <v>41</v>
      </c>
      <c r="K330" s="161" t="s">
        <v>2243</v>
      </c>
      <c r="L330" s="161" t="s">
        <v>50</v>
      </c>
      <c r="M330" s="161" t="s">
        <v>32</v>
      </c>
      <c r="N330" s="161">
        <v>2008</v>
      </c>
      <c r="O330" s="161" t="s">
        <v>2244</v>
      </c>
      <c r="P330" s="161" t="s">
        <v>2245</v>
      </c>
      <c r="Q330" s="161">
        <v>5</v>
      </c>
      <c r="R330" s="161" t="s">
        <v>1497</v>
      </c>
      <c r="S330" s="180" t="s">
        <v>41</v>
      </c>
      <c r="T330" s="161"/>
      <c r="U330" s="161">
        <v>2</v>
      </c>
      <c r="V330" s="161" t="s">
        <v>35</v>
      </c>
      <c r="W330" s="161" t="s">
        <v>36</v>
      </c>
      <c r="X330" s="161" t="s">
        <v>2300</v>
      </c>
      <c r="Y330" s="161"/>
      <c r="Z330" s="161"/>
      <c r="AA330" s="161"/>
      <c r="AB330" s="161"/>
      <c r="AC330" s="150" t="s">
        <v>2304</v>
      </c>
      <c r="AD330" s="169">
        <v>8.6800000000000002E-2</v>
      </c>
      <c r="AE330" s="181">
        <v>90698214</v>
      </c>
      <c r="AF330" s="150"/>
      <c r="AG330" s="150"/>
      <c r="AH330" s="150" t="s">
        <v>2747</v>
      </c>
      <c r="AI330" s="150">
        <v>2</v>
      </c>
      <c r="AJ330" s="182">
        <v>40853</v>
      </c>
      <c r="AK330" s="150"/>
      <c r="AL330" s="150" t="s">
        <v>2580</v>
      </c>
      <c r="AM330" s="150" t="s">
        <v>2520</v>
      </c>
      <c r="AN330" s="150"/>
      <c r="AO330" s="215">
        <f t="shared" si="19"/>
        <v>0.1736</v>
      </c>
      <c r="AP330" s="210" t="s">
        <v>2813</v>
      </c>
    </row>
    <row r="331" spans="1:42" ht="89.25" hidden="1">
      <c r="A331" s="161" t="s">
        <v>884</v>
      </c>
      <c r="B331" s="161" t="s">
        <v>2239</v>
      </c>
      <c r="C331" s="161" t="s">
        <v>234</v>
      </c>
      <c r="D331" s="161" t="s">
        <v>2240</v>
      </c>
      <c r="E331" s="161" t="s">
        <v>236</v>
      </c>
      <c r="F331" s="161" t="s">
        <v>2241</v>
      </c>
      <c r="G331" s="161">
        <v>8537211</v>
      </c>
      <c r="H331" s="161" t="s">
        <v>2242</v>
      </c>
      <c r="I331" s="161" t="s">
        <v>2131</v>
      </c>
      <c r="J331" s="161" t="s">
        <v>41</v>
      </c>
      <c r="K331" s="161" t="s">
        <v>2243</v>
      </c>
      <c r="L331" s="161" t="s">
        <v>50</v>
      </c>
      <c r="M331" s="161" t="s">
        <v>32</v>
      </c>
      <c r="N331" s="161">
        <v>2008</v>
      </c>
      <c r="O331" s="161" t="s">
        <v>2244</v>
      </c>
      <c r="P331" s="161" t="s">
        <v>2245</v>
      </c>
      <c r="Q331" s="161">
        <v>5</v>
      </c>
      <c r="R331" s="161" t="s">
        <v>1497</v>
      </c>
      <c r="S331" s="180" t="s">
        <v>41</v>
      </c>
      <c r="T331" s="161"/>
      <c r="U331" s="161">
        <v>2</v>
      </c>
      <c r="V331" s="161" t="s">
        <v>35</v>
      </c>
      <c r="W331" s="161" t="s">
        <v>36</v>
      </c>
      <c r="X331" s="161" t="s">
        <v>2300</v>
      </c>
      <c r="Y331" s="161"/>
      <c r="Z331" s="161"/>
      <c r="AA331" s="161"/>
      <c r="AB331" s="161"/>
      <c r="AC331" s="150" t="s">
        <v>2304</v>
      </c>
      <c r="AD331" s="169">
        <v>7.85E-2</v>
      </c>
      <c r="AE331" s="181">
        <v>90698614</v>
      </c>
      <c r="AF331" s="150"/>
      <c r="AG331" s="150"/>
      <c r="AH331" s="150" t="s">
        <v>2747</v>
      </c>
      <c r="AI331" s="150">
        <v>2</v>
      </c>
      <c r="AJ331" s="182">
        <v>40853</v>
      </c>
      <c r="AK331" s="150"/>
      <c r="AL331" s="150" t="s">
        <v>2580</v>
      </c>
      <c r="AM331" s="150" t="s">
        <v>2520</v>
      </c>
      <c r="AN331" s="150"/>
      <c r="AO331" s="215">
        <f t="shared" si="19"/>
        <v>0.157</v>
      </c>
      <c r="AP331" s="210" t="s">
        <v>2813</v>
      </c>
    </row>
    <row r="332" spans="1:42" ht="89.25" hidden="1">
      <c r="A332" s="161" t="s">
        <v>884</v>
      </c>
      <c r="B332" s="161" t="s">
        <v>2239</v>
      </c>
      <c r="C332" s="161" t="s">
        <v>234</v>
      </c>
      <c r="D332" s="161" t="s">
        <v>2240</v>
      </c>
      <c r="E332" s="161" t="s">
        <v>236</v>
      </c>
      <c r="F332" s="161" t="s">
        <v>2241</v>
      </c>
      <c r="G332" s="161">
        <v>8537211</v>
      </c>
      <c r="H332" s="161" t="s">
        <v>2242</v>
      </c>
      <c r="I332" s="161" t="s">
        <v>2131</v>
      </c>
      <c r="J332" s="161" t="s">
        <v>41</v>
      </c>
      <c r="K332" s="161" t="s">
        <v>2243</v>
      </c>
      <c r="L332" s="161" t="s">
        <v>50</v>
      </c>
      <c r="M332" s="161" t="s">
        <v>32</v>
      </c>
      <c r="N332" s="161">
        <v>2008</v>
      </c>
      <c r="O332" s="161" t="s">
        <v>2244</v>
      </c>
      <c r="P332" s="161" t="s">
        <v>2245</v>
      </c>
      <c r="Q332" s="161">
        <v>5</v>
      </c>
      <c r="R332" s="161" t="s">
        <v>1497</v>
      </c>
      <c r="S332" s="180" t="s">
        <v>41</v>
      </c>
      <c r="T332" s="161"/>
      <c r="U332" s="161">
        <v>2</v>
      </c>
      <c r="V332" s="161" t="s">
        <v>35</v>
      </c>
      <c r="W332" s="161" t="s">
        <v>36</v>
      </c>
      <c r="X332" s="161" t="s">
        <v>2300</v>
      </c>
      <c r="Y332" s="161"/>
      <c r="Z332" s="161"/>
      <c r="AA332" s="161"/>
      <c r="AB332" s="161"/>
      <c r="AC332" s="150" t="s">
        <v>2304</v>
      </c>
      <c r="AD332" s="169">
        <v>2.3E-3</v>
      </c>
      <c r="AE332" s="181">
        <v>90698114</v>
      </c>
      <c r="AF332" s="150"/>
      <c r="AG332" s="150"/>
      <c r="AH332" s="150" t="s">
        <v>2747</v>
      </c>
      <c r="AI332" s="150">
        <v>2</v>
      </c>
      <c r="AJ332" s="182">
        <v>40853</v>
      </c>
      <c r="AK332" s="150"/>
      <c r="AL332" s="150" t="s">
        <v>2580</v>
      </c>
      <c r="AM332" s="150" t="s">
        <v>2520</v>
      </c>
      <c r="AN332" s="150"/>
      <c r="AO332" s="215">
        <f t="shared" si="19"/>
        <v>4.5999999999999999E-3</v>
      </c>
      <c r="AP332" s="210" t="s">
        <v>2813</v>
      </c>
    </row>
    <row r="333" spans="1:42" ht="89.25" hidden="1">
      <c r="A333" s="161" t="s">
        <v>884</v>
      </c>
      <c r="B333" s="161" t="s">
        <v>2239</v>
      </c>
      <c r="C333" s="161" t="s">
        <v>234</v>
      </c>
      <c r="D333" s="161" t="s">
        <v>2240</v>
      </c>
      <c r="E333" s="161" t="s">
        <v>236</v>
      </c>
      <c r="F333" s="161" t="s">
        <v>2241</v>
      </c>
      <c r="G333" s="161">
        <v>8537211</v>
      </c>
      <c r="H333" s="161" t="s">
        <v>2242</v>
      </c>
      <c r="I333" s="161" t="s">
        <v>2131</v>
      </c>
      <c r="J333" s="161" t="s">
        <v>41</v>
      </c>
      <c r="K333" s="161" t="s">
        <v>2243</v>
      </c>
      <c r="L333" s="161" t="s">
        <v>50</v>
      </c>
      <c r="M333" s="161" t="s">
        <v>32</v>
      </c>
      <c r="N333" s="161">
        <v>2008</v>
      </c>
      <c r="O333" s="161" t="s">
        <v>2244</v>
      </c>
      <c r="P333" s="161" t="s">
        <v>2245</v>
      </c>
      <c r="Q333" s="161">
        <v>5</v>
      </c>
      <c r="R333" s="161" t="s">
        <v>1497</v>
      </c>
      <c r="S333" s="180" t="s">
        <v>41</v>
      </c>
      <c r="T333" s="161"/>
      <c r="U333" s="161">
        <v>2</v>
      </c>
      <c r="V333" s="161" t="s">
        <v>35</v>
      </c>
      <c r="W333" s="161" t="s">
        <v>36</v>
      </c>
      <c r="X333" s="161" t="s">
        <v>2300</v>
      </c>
      <c r="Y333" s="161"/>
      <c r="Z333" s="161"/>
      <c r="AA333" s="161"/>
      <c r="AB333" s="161"/>
      <c r="AC333" s="150" t="s">
        <v>2304</v>
      </c>
      <c r="AD333" s="169">
        <v>1.2999999999999999E-3</v>
      </c>
      <c r="AE333" s="181">
        <v>90697714</v>
      </c>
      <c r="AF333" s="150"/>
      <c r="AG333" s="150"/>
      <c r="AH333" s="150" t="s">
        <v>2747</v>
      </c>
      <c r="AI333" s="150">
        <v>2</v>
      </c>
      <c r="AJ333" s="182">
        <v>40853</v>
      </c>
      <c r="AK333" s="150"/>
      <c r="AL333" s="150" t="s">
        <v>2580</v>
      </c>
      <c r="AM333" s="150" t="s">
        <v>2520</v>
      </c>
      <c r="AN333" s="150"/>
      <c r="AO333" s="215">
        <f t="shared" si="19"/>
        <v>2.5999999999999999E-3</v>
      </c>
      <c r="AP333" s="210" t="s">
        <v>2813</v>
      </c>
    </row>
    <row r="334" spans="1:42" ht="89.25" hidden="1">
      <c r="A334" s="161" t="s">
        <v>884</v>
      </c>
      <c r="B334" s="161" t="s">
        <v>2239</v>
      </c>
      <c r="C334" s="161" t="s">
        <v>234</v>
      </c>
      <c r="D334" s="161" t="s">
        <v>2240</v>
      </c>
      <c r="E334" s="161" t="s">
        <v>236</v>
      </c>
      <c r="F334" s="161" t="s">
        <v>2241</v>
      </c>
      <c r="G334" s="161">
        <v>8537211</v>
      </c>
      <c r="H334" s="161" t="s">
        <v>2242</v>
      </c>
      <c r="I334" s="161" t="s">
        <v>2131</v>
      </c>
      <c r="J334" s="161" t="s">
        <v>41</v>
      </c>
      <c r="K334" s="161" t="s">
        <v>2243</v>
      </c>
      <c r="L334" s="161" t="s">
        <v>50</v>
      </c>
      <c r="M334" s="161" t="s">
        <v>32</v>
      </c>
      <c r="N334" s="161">
        <v>2008</v>
      </c>
      <c r="O334" s="161" t="s">
        <v>2244</v>
      </c>
      <c r="P334" s="161" t="s">
        <v>2245</v>
      </c>
      <c r="Q334" s="161">
        <v>5</v>
      </c>
      <c r="R334" s="161" t="s">
        <v>1497</v>
      </c>
      <c r="S334" s="180" t="s">
        <v>41</v>
      </c>
      <c r="T334" s="161"/>
      <c r="U334" s="161">
        <v>2</v>
      </c>
      <c r="V334" s="161" t="s">
        <v>35</v>
      </c>
      <c r="W334" s="161" t="s">
        <v>36</v>
      </c>
      <c r="X334" s="161" t="s">
        <v>2300</v>
      </c>
      <c r="Y334" s="161"/>
      <c r="Z334" s="161"/>
      <c r="AA334" s="161"/>
      <c r="AB334" s="161"/>
      <c r="AC334" s="150" t="s">
        <v>2304</v>
      </c>
      <c r="AD334" s="169">
        <v>0.25609999999999999</v>
      </c>
      <c r="AE334" s="181">
        <v>90698414</v>
      </c>
      <c r="AF334" s="150"/>
      <c r="AG334" s="150"/>
      <c r="AH334" s="150" t="s">
        <v>2747</v>
      </c>
      <c r="AI334" s="150">
        <v>2</v>
      </c>
      <c r="AJ334" s="182">
        <v>40853</v>
      </c>
      <c r="AK334" s="150"/>
      <c r="AL334" s="150" t="s">
        <v>2580</v>
      </c>
      <c r="AM334" s="150" t="s">
        <v>2520</v>
      </c>
      <c r="AN334" s="150"/>
      <c r="AO334" s="215">
        <f t="shared" si="19"/>
        <v>0.51219999999999999</v>
      </c>
      <c r="AP334" s="210" t="s">
        <v>2813</v>
      </c>
    </row>
    <row r="335" spans="1:42" ht="89.25" hidden="1">
      <c r="A335" s="161" t="s">
        <v>884</v>
      </c>
      <c r="B335" s="161" t="s">
        <v>2239</v>
      </c>
      <c r="C335" s="161" t="s">
        <v>234</v>
      </c>
      <c r="D335" s="161" t="s">
        <v>2240</v>
      </c>
      <c r="E335" s="161" t="s">
        <v>236</v>
      </c>
      <c r="F335" s="161" t="s">
        <v>2241</v>
      </c>
      <c r="G335" s="161">
        <v>8537211</v>
      </c>
      <c r="H335" s="161" t="s">
        <v>2242</v>
      </c>
      <c r="I335" s="161" t="s">
        <v>2131</v>
      </c>
      <c r="J335" s="161" t="s">
        <v>41</v>
      </c>
      <c r="K335" s="161" t="s">
        <v>2243</v>
      </c>
      <c r="L335" s="161" t="s">
        <v>50</v>
      </c>
      <c r="M335" s="161" t="s">
        <v>32</v>
      </c>
      <c r="N335" s="161">
        <v>2008</v>
      </c>
      <c r="O335" s="161" t="s">
        <v>2244</v>
      </c>
      <c r="P335" s="161" t="s">
        <v>2245</v>
      </c>
      <c r="Q335" s="161">
        <v>5</v>
      </c>
      <c r="R335" s="161" t="s">
        <v>1497</v>
      </c>
      <c r="S335" s="180" t="s">
        <v>41</v>
      </c>
      <c r="T335" s="161"/>
      <c r="U335" s="161">
        <v>2</v>
      </c>
      <c r="V335" s="161" t="s">
        <v>35</v>
      </c>
      <c r="W335" s="161" t="s">
        <v>36</v>
      </c>
      <c r="X335" s="161" t="s">
        <v>2300</v>
      </c>
      <c r="Y335" s="161"/>
      <c r="Z335" s="161"/>
      <c r="AA335" s="161"/>
      <c r="AB335" s="161"/>
      <c r="AC335" s="150" t="s">
        <v>2304</v>
      </c>
      <c r="AD335" s="169">
        <v>0.25929999999999997</v>
      </c>
      <c r="AE335" s="181">
        <v>90698514</v>
      </c>
      <c r="AF335" s="150"/>
      <c r="AG335" s="150"/>
      <c r="AH335" s="150" t="s">
        <v>2747</v>
      </c>
      <c r="AI335" s="150">
        <v>2</v>
      </c>
      <c r="AJ335" s="182">
        <v>40853</v>
      </c>
      <c r="AK335" s="150"/>
      <c r="AL335" s="150" t="s">
        <v>2580</v>
      </c>
      <c r="AM335" s="150" t="s">
        <v>2520</v>
      </c>
      <c r="AN335" s="150"/>
      <c r="AO335" s="215">
        <f t="shared" si="19"/>
        <v>0.51859999999999995</v>
      </c>
      <c r="AP335" s="210" t="s">
        <v>2813</v>
      </c>
    </row>
    <row r="336" spans="1:42" ht="89.25" hidden="1">
      <c r="A336" s="161" t="s">
        <v>884</v>
      </c>
      <c r="B336" s="161" t="s">
        <v>2239</v>
      </c>
      <c r="C336" s="161" t="s">
        <v>234</v>
      </c>
      <c r="D336" s="161" t="s">
        <v>2240</v>
      </c>
      <c r="E336" s="161" t="s">
        <v>236</v>
      </c>
      <c r="F336" s="161" t="s">
        <v>2241</v>
      </c>
      <c r="G336" s="161">
        <v>8537211</v>
      </c>
      <c r="H336" s="161" t="s">
        <v>2242</v>
      </c>
      <c r="I336" s="161" t="s">
        <v>2131</v>
      </c>
      <c r="J336" s="161" t="s">
        <v>41</v>
      </c>
      <c r="K336" s="161" t="s">
        <v>2243</v>
      </c>
      <c r="L336" s="161" t="s">
        <v>50</v>
      </c>
      <c r="M336" s="161" t="s">
        <v>32</v>
      </c>
      <c r="N336" s="161">
        <v>2008</v>
      </c>
      <c r="O336" s="161" t="s">
        <v>2244</v>
      </c>
      <c r="P336" s="161" t="s">
        <v>2245</v>
      </c>
      <c r="Q336" s="161">
        <v>5</v>
      </c>
      <c r="R336" s="161" t="s">
        <v>1497</v>
      </c>
      <c r="S336" s="180" t="s">
        <v>41</v>
      </c>
      <c r="T336" s="161"/>
      <c r="U336" s="161">
        <v>2</v>
      </c>
      <c r="V336" s="161" t="s">
        <v>35</v>
      </c>
      <c r="W336" s="161" t="s">
        <v>36</v>
      </c>
      <c r="X336" s="161" t="s">
        <v>2300</v>
      </c>
      <c r="Y336" s="161"/>
      <c r="Z336" s="161"/>
      <c r="AA336" s="161"/>
      <c r="AB336" s="161"/>
      <c r="AC336" s="150" t="s">
        <v>2304</v>
      </c>
      <c r="AD336" s="169">
        <v>1E-4</v>
      </c>
      <c r="AE336" s="181">
        <v>90697814</v>
      </c>
      <c r="AF336" s="150"/>
      <c r="AG336" s="150"/>
      <c r="AH336" s="150" t="s">
        <v>2747</v>
      </c>
      <c r="AI336" s="150">
        <v>2</v>
      </c>
      <c r="AJ336" s="182">
        <v>40853</v>
      </c>
      <c r="AK336" s="150"/>
      <c r="AL336" s="150" t="s">
        <v>2580</v>
      </c>
      <c r="AM336" s="150" t="s">
        <v>2520</v>
      </c>
      <c r="AN336" s="150"/>
      <c r="AO336" s="215">
        <f t="shared" si="19"/>
        <v>2.0000000000000001E-4</v>
      </c>
      <c r="AP336" s="210" t="s">
        <v>2813</v>
      </c>
    </row>
    <row r="337" spans="1:42" ht="89.25" hidden="1">
      <c r="A337" s="161" t="s">
        <v>884</v>
      </c>
      <c r="B337" s="161" t="s">
        <v>2239</v>
      </c>
      <c r="C337" s="161" t="s">
        <v>234</v>
      </c>
      <c r="D337" s="161" t="s">
        <v>2240</v>
      </c>
      <c r="E337" s="161" t="s">
        <v>236</v>
      </c>
      <c r="F337" s="161" t="s">
        <v>2241</v>
      </c>
      <c r="G337" s="161">
        <v>8537211</v>
      </c>
      <c r="H337" s="161" t="s">
        <v>2242</v>
      </c>
      <c r="I337" s="161" t="s">
        <v>2131</v>
      </c>
      <c r="J337" s="161" t="s">
        <v>41</v>
      </c>
      <c r="K337" s="161" t="s">
        <v>2243</v>
      </c>
      <c r="L337" s="161" t="s">
        <v>50</v>
      </c>
      <c r="M337" s="161" t="s">
        <v>32</v>
      </c>
      <c r="N337" s="161">
        <v>2008</v>
      </c>
      <c r="O337" s="161" t="s">
        <v>2244</v>
      </c>
      <c r="P337" s="161" t="s">
        <v>2245</v>
      </c>
      <c r="Q337" s="161">
        <v>5</v>
      </c>
      <c r="R337" s="161" t="s">
        <v>1497</v>
      </c>
      <c r="S337" s="180" t="s">
        <v>41</v>
      </c>
      <c r="T337" s="161"/>
      <c r="U337" s="161">
        <v>2</v>
      </c>
      <c r="V337" s="161" t="s">
        <v>35</v>
      </c>
      <c r="W337" s="161" t="s">
        <v>36</v>
      </c>
      <c r="X337" s="161" t="s">
        <v>2300</v>
      </c>
      <c r="Y337" s="161"/>
      <c r="Z337" s="161"/>
      <c r="AA337" s="161"/>
      <c r="AB337" s="161"/>
      <c r="AC337" s="150" t="s">
        <v>2304</v>
      </c>
      <c r="AD337" s="169">
        <v>8.3000000000000001E-3</v>
      </c>
      <c r="AE337" s="181">
        <v>90697914</v>
      </c>
      <c r="AF337" s="150"/>
      <c r="AG337" s="150"/>
      <c r="AH337" s="150" t="s">
        <v>2747</v>
      </c>
      <c r="AI337" s="150">
        <v>2</v>
      </c>
      <c r="AJ337" s="182">
        <v>40853</v>
      </c>
      <c r="AK337" s="150"/>
      <c r="AL337" s="150" t="s">
        <v>2580</v>
      </c>
      <c r="AM337" s="150" t="s">
        <v>2520</v>
      </c>
      <c r="AN337" s="150"/>
      <c r="AO337" s="215">
        <f t="shared" si="19"/>
        <v>1.66E-2</v>
      </c>
      <c r="AP337" s="210" t="s">
        <v>2813</v>
      </c>
    </row>
    <row r="338" spans="1:42" ht="89.25" hidden="1">
      <c r="A338" s="161" t="s">
        <v>884</v>
      </c>
      <c r="B338" s="161" t="s">
        <v>2239</v>
      </c>
      <c r="C338" s="161" t="s">
        <v>234</v>
      </c>
      <c r="D338" s="161" t="s">
        <v>2240</v>
      </c>
      <c r="E338" s="161" t="s">
        <v>236</v>
      </c>
      <c r="F338" s="161" t="s">
        <v>2241</v>
      </c>
      <c r="G338" s="161">
        <v>8537211</v>
      </c>
      <c r="H338" s="161" t="s">
        <v>2242</v>
      </c>
      <c r="I338" s="161" t="s">
        <v>2131</v>
      </c>
      <c r="J338" s="161" t="s">
        <v>41</v>
      </c>
      <c r="K338" s="161" t="s">
        <v>2243</v>
      </c>
      <c r="L338" s="161" t="s">
        <v>50</v>
      </c>
      <c r="M338" s="161" t="s">
        <v>32</v>
      </c>
      <c r="N338" s="161">
        <v>2008</v>
      </c>
      <c r="O338" s="161" t="s">
        <v>2244</v>
      </c>
      <c r="P338" s="161" t="s">
        <v>2245</v>
      </c>
      <c r="Q338" s="161">
        <v>5</v>
      </c>
      <c r="R338" s="161" t="s">
        <v>1497</v>
      </c>
      <c r="S338" s="180" t="s">
        <v>41</v>
      </c>
      <c r="T338" s="161"/>
      <c r="U338" s="161">
        <v>2</v>
      </c>
      <c r="V338" s="161" t="s">
        <v>35</v>
      </c>
      <c r="W338" s="161" t="s">
        <v>36</v>
      </c>
      <c r="X338" s="161" t="s">
        <v>2300</v>
      </c>
      <c r="Y338" s="161"/>
      <c r="Z338" s="161"/>
      <c r="AA338" s="161"/>
      <c r="AB338" s="161"/>
      <c r="AC338" s="150" t="s">
        <v>2304</v>
      </c>
      <c r="AD338" s="169">
        <v>4.3E-3</v>
      </c>
      <c r="AE338" s="181">
        <v>90698014</v>
      </c>
      <c r="AF338" s="150"/>
      <c r="AG338" s="150"/>
      <c r="AH338" s="150" t="s">
        <v>2747</v>
      </c>
      <c r="AI338" s="150">
        <v>2</v>
      </c>
      <c r="AJ338" s="182">
        <v>40853</v>
      </c>
      <c r="AK338" s="150"/>
      <c r="AL338" s="150" t="s">
        <v>2580</v>
      </c>
      <c r="AM338" s="150" t="s">
        <v>2520</v>
      </c>
      <c r="AN338" s="150"/>
      <c r="AO338" s="215">
        <f t="shared" si="19"/>
        <v>8.6E-3</v>
      </c>
      <c r="AP338" s="210" t="s">
        <v>2813</v>
      </c>
    </row>
    <row r="339" spans="1:42" ht="191.25" hidden="1">
      <c r="A339" s="161" t="s">
        <v>1008</v>
      </c>
      <c r="B339" s="161">
        <v>55135</v>
      </c>
      <c r="C339" s="161" t="s">
        <v>1010</v>
      </c>
      <c r="D339" s="161" t="s">
        <v>2213</v>
      </c>
      <c r="E339" s="161" t="s">
        <v>1012</v>
      </c>
      <c r="F339" s="161" t="s">
        <v>2246</v>
      </c>
      <c r="G339" s="161" t="s">
        <v>2247</v>
      </c>
      <c r="H339" s="161" t="s">
        <v>2248</v>
      </c>
      <c r="I339" s="161" t="s">
        <v>2131</v>
      </c>
      <c r="J339" s="161" t="s">
        <v>41</v>
      </c>
      <c r="K339" s="161" t="s">
        <v>2249</v>
      </c>
      <c r="L339" s="161" t="s">
        <v>50</v>
      </c>
      <c r="M339" s="161" t="s">
        <v>32</v>
      </c>
      <c r="N339" s="161">
        <v>2009</v>
      </c>
      <c r="O339" s="161" t="s">
        <v>2250</v>
      </c>
      <c r="P339" s="161" t="s">
        <v>2219</v>
      </c>
      <c r="Q339" s="161">
        <v>5</v>
      </c>
      <c r="R339" s="161" t="s">
        <v>1497</v>
      </c>
      <c r="S339" s="180" t="s">
        <v>41</v>
      </c>
      <c r="T339" s="161"/>
      <c r="U339" s="161">
        <v>5</v>
      </c>
      <c r="V339" s="161" t="s">
        <v>35</v>
      </c>
      <c r="W339" s="161" t="s">
        <v>36</v>
      </c>
      <c r="X339" s="161"/>
      <c r="Y339" s="161" t="s">
        <v>2439</v>
      </c>
      <c r="Z339" s="161" t="s">
        <v>2445</v>
      </c>
      <c r="AA339" s="161"/>
      <c r="AB339" s="161"/>
      <c r="AC339" s="150" t="s">
        <v>2297</v>
      </c>
      <c r="AD339" s="169" t="s">
        <v>466</v>
      </c>
      <c r="AE339" s="181">
        <v>66532014</v>
      </c>
      <c r="AF339" s="150">
        <v>0.216</v>
      </c>
      <c r="AG339" s="150" t="s">
        <v>2806</v>
      </c>
      <c r="AH339" s="150" t="s">
        <v>466</v>
      </c>
      <c r="AI339" s="150">
        <v>2</v>
      </c>
      <c r="AJ339" s="182">
        <v>40850</v>
      </c>
      <c r="AK339" s="150"/>
      <c r="AL339" s="150" t="s">
        <v>2580</v>
      </c>
      <c r="AM339" s="150" t="s">
        <v>2520</v>
      </c>
      <c r="AN339" s="150"/>
      <c r="AO339" s="215" t="s">
        <v>466</v>
      </c>
      <c r="AP339" s="210" t="s">
        <v>2813</v>
      </c>
    </row>
    <row r="340" spans="1:42" ht="318.75" hidden="1">
      <c r="A340" s="161" t="s">
        <v>1107</v>
      </c>
      <c r="B340" s="161" t="s">
        <v>2251</v>
      </c>
      <c r="C340" s="161" t="s">
        <v>1109</v>
      </c>
      <c r="D340" s="161" t="s">
        <v>2252</v>
      </c>
      <c r="E340" s="161" t="s">
        <v>1111</v>
      </c>
      <c r="F340" s="161" t="s">
        <v>2253</v>
      </c>
      <c r="G340" s="161" t="s">
        <v>2254</v>
      </c>
      <c r="H340" s="161" t="s">
        <v>2255</v>
      </c>
      <c r="I340" s="161" t="s">
        <v>2131</v>
      </c>
      <c r="J340" s="161" t="s">
        <v>41</v>
      </c>
      <c r="K340" s="161" t="s">
        <v>2256</v>
      </c>
      <c r="L340" s="161" t="s">
        <v>50</v>
      </c>
      <c r="M340" s="161" t="s">
        <v>32</v>
      </c>
      <c r="N340" s="161">
        <v>2009</v>
      </c>
      <c r="O340" s="161" t="s">
        <v>2257</v>
      </c>
      <c r="P340" s="161" t="s">
        <v>2258</v>
      </c>
      <c r="Q340" s="161">
        <v>82.730999999999995</v>
      </c>
      <c r="R340" s="161" t="s">
        <v>1497</v>
      </c>
      <c r="S340" s="180" t="s">
        <v>41</v>
      </c>
      <c r="T340" s="161"/>
      <c r="U340" s="161">
        <v>32.700000000000003</v>
      </c>
      <c r="V340" s="161" t="s">
        <v>35</v>
      </c>
      <c r="W340" s="161" t="s">
        <v>36</v>
      </c>
      <c r="X340" s="161" t="s">
        <v>2300</v>
      </c>
      <c r="Y340" s="161" t="s">
        <v>2462</v>
      </c>
      <c r="Z340" s="161"/>
      <c r="AA340" s="161"/>
      <c r="AB340" s="161"/>
      <c r="AC340" s="150" t="s">
        <v>2304</v>
      </c>
      <c r="AD340" s="169">
        <v>1.6943517346325498E-2</v>
      </c>
      <c r="AE340" s="181">
        <v>22182314</v>
      </c>
      <c r="AF340" s="150"/>
      <c r="AG340" s="150"/>
      <c r="AH340" s="150" t="s">
        <v>2807</v>
      </c>
      <c r="AI340" s="150">
        <v>2</v>
      </c>
      <c r="AJ340" s="182">
        <v>40873</v>
      </c>
      <c r="AK340" s="150" t="s">
        <v>466</v>
      </c>
      <c r="AL340" s="150" t="s">
        <v>2580</v>
      </c>
      <c r="AM340" s="150"/>
      <c r="AN340" s="150" t="s">
        <v>2581</v>
      </c>
      <c r="AO340" s="215">
        <f t="shared" si="19"/>
        <v>0.55405301722484379</v>
      </c>
      <c r="AP340" s="210" t="s">
        <v>2813</v>
      </c>
    </row>
    <row r="341" spans="1:42" ht="318.75" hidden="1">
      <c r="A341" s="161" t="s">
        <v>1107</v>
      </c>
      <c r="B341" s="161" t="s">
        <v>2251</v>
      </c>
      <c r="C341" s="161" t="s">
        <v>1109</v>
      </c>
      <c r="D341" s="161" t="s">
        <v>2252</v>
      </c>
      <c r="E341" s="161" t="s">
        <v>1111</v>
      </c>
      <c r="F341" s="161" t="s">
        <v>2253</v>
      </c>
      <c r="G341" s="161" t="s">
        <v>2254</v>
      </c>
      <c r="H341" s="161" t="s">
        <v>2255</v>
      </c>
      <c r="I341" s="161" t="s">
        <v>2131</v>
      </c>
      <c r="J341" s="161" t="s">
        <v>41</v>
      </c>
      <c r="K341" s="161" t="s">
        <v>2256</v>
      </c>
      <c r="L341" s="161" t="s">
        <v>50</v>
      </c>
      <c r="M341" s="161" t="s">
        <v>32</v>
      </c>
      <c r="N341" s="161">
        <v>2009</v>
      </c>
      <c r="O341" s="161" t="s">
        <v>2257</v>
      </c>
      <c r="P341" s="161" t="s">
        <v>2258</v>
      </c>
      <c r="Q341" s="161">
        <v>82.730999999999995</v>
      </c>
      <c r="R341" s="161" t="s">
        <v>1497</v>
      </c>
      <c r="S341" s="180" t="s">
        <v>41</v>
      </c>
      <c r="T341" s="161"/>
      <c r="U341" s="161">
        <v>32.700000000000003</v>
      </c>
      <c r="V341" s="161" t="s">
        <v>35</v>
      </c>
      <c r="W341" s="161" t="s">
        <v>36</v>
      </c>
      <c r="X341" s="161" t="s">
        <v>2300</v>
      </c>
      <c r="Y341" s="161" t="s">
        <v>2462</v>
      </c>
      <c r="Z341" s="161"/>
      <c r="AA341" s="161"/>
      <c r="AB341" s="161"/>
      <c r="AC341" s="150" t="s">
        <v>2304</v>
      </c>
      <c r="AD341" s="169">
        <v>1.5025383307118835E-2</v>
      </c>
      <c r="AE341" s="181">
        <v>22182414</v>
      </c>
      <c r="AF341" s="150"/>
      <c r="AG341" s="150"/>
      <c r="AH341" s="150" t="s">
        <v>2807</v>
      </c>
      <c r="AI341" s="150">
        <v>2</v>
      </c>
      <c r="AJ341" s="182">
        <v>40873</v>
      </c>
      <c r="AK341" s="150"/>
      <c r="AL341" s="150" t="s">
        <v>2580</v>
      </c>
      <c r="AM341" s="150"/>
      <c r="AN341" s="150" t="s">
        <v>2581</v>
      </c>
      <c r="AO341" s="215">
        <f t="shared" si="19"/>
        <v>0.49133003414278598</v>
      </c>
      <c r="AP341" s="210" t="s">
        <v>2813</v>
      </c>
    </row>
    <row r="342" spans="1:42" ht="318.75" hidden="1">
      <c r="A342" s="161" t="s">
        <v>1107</v>
      </c>
      <c r="B342" s="161" t="s">
        <v>2251</v>
      </c>
      <c r="C342" s="161" t="s">
        <v>1109</v>
      </c>
      <c r="D342" s="161" t="s">
        <v>2252</v>
      </c>
      <c r="E342" s="161" t="s">
        <v>1111</v>
      </c>
      <c r="F342" s="161" t="s">
        <v>2253</v>
      </c>
      <c r="G342" s="161" t="s">
        <v>2254</v>
      </c>
      <c r="H342" s="161" t="s">
        <v>2255</v>
      </c>
      <c r="I342" s="161" t="s">
        <v>2131</v>
      </c>
      <c r="J342" s="161" t="s">
        <v>41</v>
      </c>
      <c r="K342" s="161" t="s">
        <v>2256</v>
      </c>
      <c r="L342" s="161" t="s">
        <v>50</v>
      </c>
      <c r="M342" s="161" t="s">
        <v>32</v>
      </c>
      <c r="N342" s="161">
        <v>2009</v>
      </c>
      <c r="O342" s="161" t="s">
        <v>2257</v>
      </c>
      <c r="P342" s="161" t="s">
        <v>2258</v>
      </c>
      <c r="Q342" s="161">
        <v>82.730999999999995</v>
      </c>
      <c r="R342" s="161" t="s">
        <v>1497</v>
      </c>
      <c r="S342" s="180" t="s">
        <v>41</v>
      </c>
      <c r="T342" s="161"/>
      <c r="U342" s="161">
        <v>32.700000000000003</v>
      </c>
      <c r="V342" s="161" t="s">
        <v>35</v>
      </c>
      <c r="W342" s="161" t="s">
        <v>36</v>
      </c>
      <c r="X342" s="161" t="s">
        <v>2300</v>
      </c>
      <c r="Y342" s="161" t="s">
        <v>2462</v>
      </c>
      <c r="Z342" s="161"/>
      <c r="AA342" s="161"/>
      <c r="AB342" s="161"/>
      <c r="AC342" s="150" t="s">
        <v>2304</v>
      </c>
      <c r="AD342" s="169">
        <v>1.1828493241774403E-2</v>
      </c>
      <c r="AE342" s="181">
        <v>22182514</v>
      </c>
      <c r="AF342" s="150"/>
      <c r="AG342" s="150"/>
      <c r="AH342" s="150" t="s">
        <v>2807</v>
      </c>
      <c r="AI342" s="150">
        <v>2</v>
      </c>
      <c r="AJ342" s="182">
        <v>40873</v>
      </c>
      <c r="AK342" s="150"/>
      <c r="AL342" s="150" t="s">
        <v>2580</v>
      </c>
      <c r="AM342" s="150"/>
      <c r="AN342" s="150" t="s">
        <v>2581</v>
      </c>
      <c r="AO342" s="215">
        <f t="shared" si="19"/>
        <v>0.38679172900602304</v>
      </c>
      <c r="AP342" s="210" t="s">
        <v>2813</v>
      </c>
    </row>
    <row r="343" spans="1:42" ht="318.75" hidden="1">
      <c r="A343" s="161" t="s">
        <v>1107</v>
      </c>
      <c r="B343" s="161" t="s">
        <v>2251</v>
      </c>
      <c r="C343" s="161" t="s">
        <v>1109</v>
      </c>
      <c r="D343" s="161" t="s">
        <v>2252</v>
      </c>
      <c r="E343" s="161" t="s">
        <v>1111</v>
      </c>
      <c r="F343" s="161" t="s">
        <v>2253</v>
      </c>
      <c r="G343" s="161" t="s">
        <v>2254</v>
      </c>
      <c r="H343" s="161" t="s">
        <v>2255</v>
      </c>
      <c r="I343" s="161" t="s">
        <v>2131</v>
      </c>
      <c r="J343" s="161" t="s">
        <v>41</v>
      </c>
      <c r="K343" s="161" t="s">
        <v>2256</v>
      </c>
      <c r="L343" s="161" t="s">
        <v>50</v>
      </c>
      <c r="M343" s="161" t="s">
        <v>32</v>
      </c>
      <c r="N343" s="161">
        <v>2009</v>
      </c>
      <c r="O343" s="161" t="s">
        <v>2257</v>
      </c>
      <c r="P343" s="161" t="s">
        <v>2258</v>
      </c>
      <c r="Q343" s="161">
        <v>82.730999999999995</v>
      </c>
      <c r="R343" s="161" t="s">
        <v>1497</v>
      </c>
      <c r="S343" s="180" t="s">
        <v>41</v>
      </c>
      <c r="T343" s="161"/>
      <c r="U343" s="161">
        <v>32.700000000000003</v>
      </c>
      <c r="V343" s="161" t="s">
        <v>35</v>
      </c>
      <c r="W343" s="161" t="s">
        <v>36</v>
      </c>
      <c r="X343" s="161" t="s">
        <v>2300</v>
      </c>
      <c r="Y343" s="161" t="s">
        <v>2462</v>
      </c>
      <c r="Z343" s="161"/>
      <c r="AA343" s="161"/>
      <c r="AB343" s="161"/>
      <c r="AC343" s="150" t="s">
        <v>2304</v>
      </c>
      <c r="AD343" s="169">
        <v>9.4755821536808994E-3</v>
      </c>
      <c r="AE343" s="181">
        <v>22182714</v>
      </c>
      <c r="AF343" s="150"/>
      <c r="AG343" s="150"/>
      <c r="AH343" s="150" t="s">
        <v>2807</v>
      </c>
      <c r="AI343" s="150">
        <v>2</v>
      </c>
      <c r="AJ343" s="182">
        <v>40873</v>
      </c>
      <c r="AK343" s="150"/>
      <c r="AL343" s="150" t="s">
        <v>2580</v>
      </c>
      <c r="AM343" s="150"/>
      <c r="AN343" s="150" t="s">
        <v>2581</v>
      </c>
      <c r="AO343" s="215">
        <f t="shared" si="19"/>
        <v>0.30985153642536545</v>
      </c>
      <c r="AP343" s="210" t="s">
        <v>2813</v>
      </c>
    </row>
    <row r="344" spans="1:42" ht="318.75" hidden="1">
      <c r="A344" s="161" t="s">
        <v>1107</v>
      </c>
      <c r="B344" s="161" t="s">
        <v>2251</v>
      </c>
      <c r="C344" s="161" t="s">
        <v>1109</v>
      </c>
      <c r="D344" s="161" t="s">
        <v>2252</v>
      </c>
      <c r="E344" s="161" t="s">
        <v>1111</v>
      </c>
      <c r="F344" s="161" t="s">
        <v>2253</v>
      </c>
      <c r="G344" s="161" t="s">
        <v>2254</v>
      </c>
      <c r="H344" s="161" t="s">
        <v>2255</v>
      </c>
      <c r="I344" s="161" t="s">
        <v>2131</v>
      </c>
      <c r="J344" s="161" t="s">
        <v>41</v>
      </c>
      <c r="K344" s="161" t="s">
        <v>2256</v>
      </c>
      <c r="L344" s="161" t="s">
        <v>50</v>
      </c>
      <c r="M344" s="161" t="s">
        <v>32</v>
      </c>
      <c r="N344" s="161">
        <v>2009</v>
      </c>
      <c r="O344" s="161" t="s">
        <v>2257</v>
      </c>
      <c r="P344" s="161" t="s">
        <v>2258</v>
      </c>
      <c r="Q344" s="161">
        <v>82.730999999999995</v>
      </c>
      <c r="R344" s="161" t="s">
        <v>1497</v>
      </c>
      <c r="S344" s="180" t="s">
        <v>41</v>
      </c>
      <c r="T344" s="161"/>
      <c r="U344" s="161">
        <v>32.700000000000003</v>
      </c>
      <c r="V344" s="161" t="s">
        <v>35</v>
      </c>
      <c r="W344" s="161" t="s">
        <v>36</v>
      </c>
      <c r="X344" s="161" t="s">
        <v>2300</v>
      </c>
      <c r="Y344" s="161" t="s">
        <v>2462</v>
      </c>
      <c r="Z344" s="161"/>
      <c r="AA344" s="161"/>
      <c r="AB344" s="161"/>
      <c r="AC344" s="150" t="s">
        <v>2304</v>
      </c>
      <c r="AD344" s="169">
        <v>0.57671896778813569</v>
      </c>
      <c r="AE344" s="181">
        <v>22183014</v>
      </c>
      <c r="AF344" s="150"/>
      <c r="AG344" s="150"/>
      <c r="AH344" s="150" t="s">
        <v>2807</v>
      </c>
      <c r="AI344" s="150">
        <v>2</v>
      </c>
      <c r="AJ344" s="182">
        <v>40873</v>
      </c>
      <c r="AK344" s="150"/>
      <c r="AL344" s="150" t="s">
        <v>2580</v>
      </c>
      <c r="AM344" s="150"/>
      <c r="AN344" s="150" t="s">
        <v>2581</v>
      </c>
      <c r="AO344" s="215">
        <f t="shared" si="19"/>
        <v>18.85871024667204</v>
      </c>
      <c r="AP344" s="210" t="s">
        <v>2813</v>
      </c>
    </row>
    <row r="345" spans="1:42" ht="318.75" hidden="1">
      <c r="A345" s="161" t="s">
        <v>1107</v>
      </c>
      <c r="B345" s="161" t="s">
        <v>2251</v>
      </c>
      <c r="C345" s="161" t="s">
        <v>1109</v>
      </c>
      <c r="D345" s="161" t="s">
        <v>2252</v>
      </c>
      <c r="E345" s="161" t="s">
        <v>1111</v>
      </c>
      <c r="F345" s="161" t="s">
        <v>2253</v>
      </c>
      <c r="G345" s="161" t="s">
        <v>2254</v>
      </c>
      <c r="H345" s="161" t="s">
        <v>2255</v>
      </c>
      <c r="I345" s="161" t="s">
        <v>2131</v>
      </c>
      <c r="J345" s="161" t="s">
        <v>41</v>
      </c>
      <c r="K345" s="161" t="s">
        <v>2256</v>
      </c>
      <c r="L345" s="161" t="s">
        <v>50</v>
      </c>
      <c r="M345" s="161" t="s">
        <v>32</v>
      </c>
      <c r="N345" s="161">
        <v>2009</v>
      </c>
      <c r="O345" s="161" t="s">
        <v>2257</v>
      </c>
      <c r="P345" s="161" t="s">
        <v>2258</v>
      </c>
      <c r="Q345" s="161">
        <v>82.730999999999995</v>
      </c>
      <c r="R345" s="161" t="s">
        <v>1497</v>
      </c>
      <c r="S345" s="180" t="s">
        <v>41</v>
      </c>
      <c r="T345" s="161"/>
      <c r="U345" s="161">
        <v>32.700000000000003</v>
      </c>
      <c r="V345" s="161" t="s">
        <v>35</v>
      </c>
      <c r="W345" s="161" t="s">
        <v>36</v>
      </c>
      <c r="X345" s="161" t="s">
        <v>2300</v>
      </c>
      <c r="Y345" s="161" t="s">
        <v>2462</v>
      </c>
      <c r="Z345" s="161"/>
      <c r="AA345" s="161"/>
      <c r="AB345" s="161"/>
      <c r="AC345" s="150" t="s">
        <v>2304</v>
      </c>
      <c r="AD345" s="169">
        <v>2.0779785424738816E-2</v>
      </c>
      <c r="AE345" s="181">
        <v>22183414</v>
      </c>
      <c r="AF345" s="150"/>
      <c r="AG345" s="150"/>
      <c r="AH345" s="150" t="s">
        <v>2807</v>
      </c>
      <c r="AI345" s="150">
        <v>2</v>
      </c>
      <c r="AJ345" s="182">
        <v>40873</v>
      </c>
      <c r="AK345" s="150"/>
      <c r="AL345" s="150" t="s">
        <v>2580</v>
      </c>
      <c r="AM345" s="150"/>
      <c r="AN345" s="150" t="s">
        <v>2581</v>
      </c>
      <c r="AO345" s="215">
        <f t="shared" si="19"/>
        <v>0.67949898338895931</v>
      </c>
      <c r="AP345" s="210" t="s">
        <v>2813</v>
      </c>
    </row>
    <row r="346" spans="1:42" ht="318.75" hidden="1">
      <c r="A346" s="161" t="s">
        <v>1107</v>
      </c>
      <c r="B346" s="161" t="s">
        <v>2251</v>
      </c>
      <c r="C346" s="161" t="s">
        <v>1109</v>
      </c>
      <c r="D346" s="161" t="s">
        <v>2252</v>
      </c>
      <c r="E346" s="161" t="s">
        <v>1111</v>
      </c>
      <c r="F346" s="161" t="s">
        <v>2253</v>
      </c>
      <c r="G346" s="161" t="s">
        <v>2254</v>
      </c>
      <c r="H346" s="161" t="s">
        <v>2255</v>
      </c>
      <c r="I346" s="161" t="s">
        <v>2131</v>
      </c>
      <c r="J346" s="161" t="s">
        <v>41</v>
      </c>
      <c r="K346" s="161" t="s">
        <v>2256</v>
      </c>
      <c r="L346" s="161" t="s">
        <v>50</v>
      </c>
      <c r="M346" s="161" t="s">
        <v>32</v>
      </c>
      <c r="N346" s="161">
        <v>2009</v>
      </c>
      <c r="O346" s="161" t="s">
        <v>2257</v>
      </c>
      <c r="P346" s="161" t="s">
        <v>2258</v>
      </c>
      <c r="Q346" s="161">
        <v>82.730999999999995</v>
      </c>
      <c r="R346" s="161" t="s">
        <v>1497</v>
      </c>
      <c r="S346" s="180" t="s">
        <v>41</v>
      </c>
      <c r="T346" s="161"/>
      <c r="U346" s="161">
        <v>32.700000000000003</v>
      </c>
      <c r="V346" s="161" t="s">
        <v>35</v>
      </c>
      <c r="W346" s="161" t="s">
        <v>36</v>
      </c>
      <c r="X346" s="161" t="s">
        <v>2300</v>
      </c>
      <c r="Y346" s="161" t="s">
        <v>2462</v>
      </c>
      <c r="Z346" s="161"/>
      <c r="AA346" s="161"/>
      <c r="AB346" s="161"/>
      <c r="AC346" s="150" t="s">
        <v>2304</v>
      </c>
      <c r="AD346" s="169">
        <v>1.0230048209102187E-2</v>
      </c>
      <c r="AE346" s="181">
        <v>22184414</v>
      </c>
      <c r="AF346" s="150"/>
      <c r="AG346" s="150"/>
      <c r="AH346" s="150" t="s">
        <v>2807</v>
      </c>
      <c r="AI346" s="150">
        <v>2</v>
      </c>
      <c r="AJ346" s="182">
        <v>40873</v>
      </c>
      <c r="AK346" s="150"/>
      <c r="AL346" s="150" t="s">
        <v>2580</v>
      </c>
      <c r="AM346" s="150"/>
      <c r="AN346" s="150" t="s">
        <v>2581</v>
      </c>
      <c r="AO346" s="215">
        <f t="shared" si="19"/>
        <v>0.33452257643764155</v>
      </c>
      <c r="AP346" s="210" t="s">
        <v>2813</v>
      </c>
    </row>
    <row r="347" spans="1:42" ht="318.75" hidden="1">
      <c r="A347" s="161" t="s">
        <v>1107</v>
      </c>
      <c r="B347" s="161" t="s">
        <v>2251</v>
      </c>
      <c r="C347" s="161" t="s">
        <v>1109</v>
      </c>
      <c r="D347" s="161" t="s">
        <v>2252</v>
      </c>
      <c r="E347" s="161" t="s">
        <v>1111</v>
      </c>
      <c r="F347" s="161" t="s">
        <v>2253</v>
      </c>
      <c r="G347" s="161" t="s">
        <v>2254</v>
      </c>
      <c r="H347" s="161" t="s">
        <v>2255</v>
      </c>
      <c r="I347" s="161" t="s">
        <v>2131</v>
      </c>
      <c r="J347" s="161" t="s">
        <v>41</v>
      </c>
      <c r="K347" s="161" t="s">
        <v>2256</v>
      </c>
      <c r="L347" s="161" t="s">
        <v>50</v>
      </c>
      <c r="M347" s="161" t="s">
        <v>32</v>
      </c>
      <c r="N347" s="161">
        <v>2009</v>
      </c>
      <c r="O347" s="161" t="s">
        <v>2257</v>
      </c>
      <c r="P347" s="161" t="s">
        <v>2258</v>
      </c>
      <c r="Q347" s="161">
        <v>82.730999999999995</v>
      </c>
      <c r="R347" s="161" t="s">
        <v>1497</v>
      </c>
      <c r="S347" s="180" t="s">
        <v>41</v>
      </c>
      <c r="T347" s="161"/>
      <c r="U347" s="161">
        <v>32.700000000000003</v>
      </c>
      <c r="V347" s="161" t="s">
        <v>35</v>
      </c>
      <c r="W347" s="161" t="s">
        <v>36</v>
      </c>
      <c r="X347" s="161" t="s">
        <v>2300</v>
      </c>
      <c r="Y347" s="161" t="s">
        <v>2462</v>
      </c>
      <c r="Z347" s="161"/>
      <c r="AA347" s="161"/>
      <c r="AB347" s="161"/>
      <c r="AC347" s="150" t="s">
        <v>2304</v>
      </c>
      <c r="AD347" s="169">
        <v>0.20971598828659482</v>
      </c>
      <c r="AE347" s="181">
        <v>22184614</v>
      </c>
      <c r="AF347" s="150"/>
      <c r="AG347" s="150"/>
      <c r="AH347" s="150" t="s">
        <v>2807</v>
      </c>
      <c r="AI347" s="150">
        <v>2</v>
      </c>
      <c r="AJ347" s="182">
        <v>40873</v>
      </c>
      <c r="AK347" s="150"/>
      <c r="AL347" s="150" t="s">
        <v>2580</v>
      </c>
      <c r="AM347" s="150"/>
      <c r="AN347" s="150" t="s">
        <v>2581</v>
      </c>
      <c r="AO347" s="215">
        <f t="shared" si="19"/>
        <v>6.8577128169716515</v>
      </c>
      <c r="AP347" s="210" t="s">
        <v>2813</v>
      </c>
    </row>
    <row r="348" spans="1:42" ht="318.75" hidden="1">
      <c r="A348" s="161" t="s">
        <v>1107</v>
      </c>
      <c r="B348" s="161" t="s">
        <v>2251</v>
      </c>
      <c r="C348" s="161" t="s">
        <v>1109</v>
      </c>
      <c r="D348" s="161" t="s">
        <v>2252</v>
      </c>
      <c r="E348" s="161" t="s">
        <v>1111</v>
      </c>
      <c r="F348" s="161" t="s">
        <v>2253</v>
      </c>
      <c r="G348" s="161" t="s">
        <v>2254</v>
      </c>
      <c r="H348" s="161" t="s">
        <v>2255</v>
      </c>
      <c r="I348" s="161" t="s">
        <v>2131</v>
      </c>
      <c r="J348" s="161" t="s">
        <v>41</v>
      </c>
      <c r="K348" s="161" t="s">
        <v>2256</v>
      </c>
      <c r="L348" s="161" t="s">
        <v>50</v>
      </c>
      <c r="M348" s="161" t="s">
        <v>32</v>
      </c>
      <c r="N348" s="161">
        <v>2009</v>
      </c>
      <c r="O348" s="161" t="s">
        <v>2257</v>
      </c>
      <c r="P348" s="161" t="s">
        <v>2258</v>
      </c>
      <c r="Q348" s="161">
        <v>82.730999999999995</v>
      </c>
      <c r="R348" s="161" t="s">
        <v>1497</v>
      </c>
      <c r="S348" s="180" t="s">
        <v>41</v>
      </c>
      <c r="T348" s="161"/>
      <c r="U348" s="161">
        <v>32.700000000000003</v>
      </c>
      <c r="V348" s="161" t="s">
        <v>35</v>
      </c>
      <c r="W348" s="161" t="s">
        <v>36</v>
      </c>
      <c r="X348" s="161" t="s">
        <v>2300</v>
      </c>
      <c r="Y348" s="161" t="s">
        <v>2462</v>
      </c>
      <c r="Z348" s="161"/>
      <c r="AA348" s="161"/>
      <c r="AB348" s="161"/>
      <c r="AC348" s="150" t="s">
        <v>2304</v>
      </c>
      <c r="AD348" s="169">
        <v>5.7544021176199793E-3</v>
      </c>
      <c r="AE348" s="181">
        <v>22184714</v>
      </c>
      <c r="AF348" s="150"/>
      <c r="AG348" s="150"/>
      <c r="AH348" s="150" t="s">
        <v>2807</v>
      </c>
      <c r="AI348" s="150">
        <v>2</v>
      </c>
      <c r="AJ348" s="182">
        <v>40873</v>
      </c>
      <c r="AK348" s="150"/>
      <c r="AL348" s="150" t="s">
        <v>2580</v>
      </c>
      <c r="AM348" s="150"/>
      <c r="AN348" s="150" t="s">
        <v>2581</v>
      </c>
      <c r="AO348" s="215">
        <f t="shared" si="19"/>
        <v>0.18816894924617333</v>
      </c>
      <c r="AP348" s="210" t="s">
        <v>2813</v>
      </c>
    </row>
    <row r="349" spans="1:42" ht="318.75" hidden="1">
      <c r="A349" s="161" t="s">
        <v>1107</v>
      </c>
      <c r="B349" s="161" t="s">
        <v>2251</v>
      </c>
      <c r="C349" s="161" t="s">
        <v>1109</v>
      </c>
      <c r="D349" s="161" t="s">
        <v>2252</v>
      </c>
      <c r="E349" s="161" t="s">
        <v>1111</v>
      </c>
      <c r="F349" s="161" t="s">
        <v>2253</v>
      </c>
      <c r="G349" s="161" t="s">
        <v>2254</v>
      </c>
      <c r="H349" s="161" t="s">
        <v>2255</v>
      </c>
      <c r="I349" s="161" t="s">
        <v>2131</v>
      </c>
      <c r="J349" s="161" t="s">
        <v>41</v>
      </c>
      <c r="K349" s="161" t="s">
        <v>2256</v>
      </c>
      <c r="L349" s="161" t="s">
        <v>50</v>
      </c>
      <c r="M349" s="161" t="s">
        <v>32</v>
      </c>
      <c r="N349" s="161">
        <v>2009</v>
      </c>
      <c r="O349" s="161" t="s">
        <v>2257</v>
      </c>
      <c r="P349" s="161" t="s">
        <v>2258</v>
      </c>
      <c r="Q349" s="161">
        <v>82.730999999999995</v>
      </c>
      <c r="R349" s="161" t="s">
        <v>1497</v>
      </c>
      <c r="S349" s="180" t="s">
        <v>41</v>
      </c>
      <c r="T349" s="161"/>
      <c r="U349" s="161">
        <v>32.700000000000003</v>
      </c>
      <c r="V349" s="161" t="s">
        <v>35</v>
      </c>
      <c r="W349" s="161" t="s">
        <v>36</v>
      </c>
      <c r="X349" s="161" t="s">
        <v>2300</v>
      </c>
      <c r="Y349" s="161" t="s">
        <v>2462</v>
      </c>
      <c r="Z349" s="161"/>
      <c r="AA349" s="161"/>
      <c r="AB349" s="161"/>
      <c r="AC349" s="150" t="s">
        <v>2304</v>
      </c>
      <c r="AD349" s="169">
        <v>1.0230048209102186E-3</v>
      </c>
      <c r="AE349" s="181">
        <v>91094514</v>
      </c>
      <c r="AF349" s="150"/>
      <c r="AG349" s="150"/>
      <c r="AH349" s="150" t="s">
        <v>2807</v>
      </c>
      <c r="AI349" s="150">
        <v>2</v>
      </c>
      <c r="AJ349" s="182">
        <v>40873</v>
      </c>
      <c r="AK349" s="150"/>
      <c r="AL349" s="150" t="s">
        <v>2580</v>
      </c>
      <c r="AM349" s="150"/>
      <c r="AN349" s="150" t="s">
        <v>2581</v>
      </c>
      <c r="AO349" s="215">
        <f t="shared" si="19"/>
        <v>3.3452257643764152E-2</v>
      </c>
      <c r="AP349" s="210" t="s">
        <v>2813</v>
      </c>
    </row>
    <row r="350" spans="1:42" ht="318.75" hidden="1">
      <c r="A350" s="161" t="s">
        <v>1107</v>
      </c>
      <c r="B350" s="161" t="s">
        <v>2251</v>
      </c>
      <c r="C350" s="161" t="s">
        <v>1109</v>
      </c>
      <c r="D350" s="161" t="s">
        <v>2252</v>
      </c>
      <c r="E350" s="161" t="s">
        <v>1111</v>
      </c>
      <c r="F350" s="161" t="s">
        <v>2253</v>
      </c>
      <c r="G350" s="161" t="s">
        <v>2254</v>
      </c>
      <c r="H350" s="161" t="s">
        <v>2255</v>
      </c>
      <c r="I350" s="161" t="s">
        <v>2131</v>
      </c>
      <c r="J350" s="161" t="s">
        <v>41</v>
      </c>
      <c r="K350" s="161" t="s">
        <v>2256</v>
      </c>
      <c r="L350" s="161" t="s">
        <v>50</v>
      </c>
      <c r="M350" s="161" t="s">
        <v>32</v>
      </c>
      <c r="N350" s="161">
        <v>2009</v>
      </c>
      <c r="O350" s="161" t="s">
        <v>2257</v>
      </c>
      <c r="P350" s="161" t="s">
        <v>2258</v>
      </c>
      <c r="Q350" s="161">
        <v>82.730999999999995</v>
      </c>
      <c r="R350" s="161" t="s">
        <v>1497</v>
      </c>
      <c r="S350" s="180" t="s">
        <v>41</v>
      </c>
      <c r="T350" s="161"/>
      <c r="U350" s="161">
        <v>32.700000000000003</v>
      </c>
      <c r="V350" s="161" t="s">
        <v>35</v>
      </c>
      <c r="W350" s="161" t="s">
        <v>36</v>
      </c>
      <c r="X350" s="161" t="s">
        <v>2300</v>
      </c>
      <c r="Y350" s="161" t="s">
        <v>2462</v>
      </c>
      <c r="Z350" s="161"/>
      <c r="AA350" s="161"/>
      <c r="AB350" s="161"/>
      <c r="AC350" s="150" t="s">
        <v>2304</v>
      </c>
      <c r="AD350" s="169">
        <v>1.5984450326722167E-2</v>
      </c>
      <c r="AE350" s="181">
        <v>91095014</v>
      </c>
      <c r="AF350" s="150"/>
      <c r="AG350" s="150"/>
      <c r="AH350" s="150" t="s">
        <v>2807</v>
      </c>
      <c r="AI350" s="150">
        <v>2</v>
      </c>
      <c r="AJ350" s="182">
        <v>40873</v>
      </c>
      <c r="AK350" s="150"/>
      <c r="AL350" s="150" t="s">
        <v>2580</v>
      </c>
      <c r="AM350" s="150"/>
      <c r="AN350" s="150" t="s">
        <v>2581</v>
      </c>
      <c r="AO350" s="215">
        <f t="shared" si="19"/>
        <v>0.52269152568381494</v>
      </c>
      <c r="AP350" s="210" t="s">
        <v>2813</v>
      </c>
    </row>
    <row r="351" spans="1:42" ht="318.75" hidden="1">
      <c r="A351" s="161" t="s">
        <v>1107</v>
      </c>
      <c r="B351" s="161" t="s">
        <v>2251</v>
      </c>
      <c r="C351" s="161" t="s">
        <v>1109</v>
      </c>
      <c r="D351" s="161" t="s">
        <v>2252</v>
      </c>
      <c r="E351" s="161" t="s">
        <v>1111</v>
      </c>
      <c r="F351" s="161" t="s">
        <v>2253</v>
      </c>
      <c r="G351" s="161" t="s">
        <v>2254</v>
      </c>
      <c r="H351" s="161" t="s">
        <v>2255</v>
      </c>
      <c r="I351" s="161" t="s">
        <v>2131</v>
      </c>
      <c r="J351" s="161" t="s">
        <v>41</v>
      </c>
      <c r="K351" s="161" t="s">
        <v>2256</v>
      </c>
      <c r="L351" s="161" t="s">
        <v>50</v>
      </c>
      <c r="M351" s="161" t="s">
        <v>32</v>
      </c>
      <c r="N351" s="161">
        <v>2009</v>
      </c>
      <c r="O351" s="161" t="s">
        <v>2257</v>
      </c>
      <c r="P351" s="161" t="s">
        <v>2258</v>
      </c>
      <c r="Q351" s="161">
        <v>82.730999999999995</v>
      </c>
      <c r="R351" s="161" t="s">
        <v>1497</v>
      </c>
      <c r="S351" s="180" t="s">
        <v>41</v>
      </c>
      <c r="T351" s="161"/>
      <c r="U351" s="161">
        <v>32.700000000000003</v>
      </c>
      <c r="V351" s="161" t="s">
        <v>35</v>
      </c>
      <c r="W351" s="161" t="s">
        <v>36</v>
      </c>
      <c r="X351" s="161" t="s">
        <v>2300</v>
      </c>
      <c r="Y351" s="161" t="s">
        <v>2462</v>
      </c>
      <c r="Z351" s="161"/>
      <c r="AA351" s="161"/>
      <c r="AB351" s="161"/>
      <c r="AC351" s="150" t="s">
        <v>2304</v>
      </c>
      <c r="AD351" s="169">
        <v>1.4066316287515507E-2</v>
      </c>
      <c r="AE351" s="181">
        <v>91095614</v>
      </c>
      <c r="AF351" s="150"/>
      <c r="AG351" s="150"/>
      <c r="AH351" s="150" t="s">
        <v>2807</v>
      </c>
      <c r="AI351" s="150">
        <v>2</v>
      </c>
      <c r="AJ351" s="182">
        <v>40873</v>
      </c>
      <c r="AK351" s="150"/>
      <c r="AL351" s="150" t="s">
        <v>2580</v>
      </c>
      <c r="AM351" s="150"/>
      <c r="AN351" s="150" t="s">
        <v>2581</v>
      </c>
      <c r="AO351" s="215">
        <f t="shared" si="19"/>
        <v>0.45996854260175712</v>
      </c>
      <c r="AP351" s="210" t="s">
        <v>2813</v>
      </c>
    </row>
    <row r="352" spans="1:42" ht="318.75" hidden="1">
      <c r="A352" s="161" t="s">
        <v>1107</v>
      </c>
      <c r="B352" s="161" t="s">
        <v>2251</v>
      </c>
      <c r="C352" s="161" t="s">
        <v>1109</v>
      </c>
      <c r="D352" s="161" t="s">
        <v>2252</v>
      </c>
      <c r="E352" s="161" t="s">
        <v>1111</v>
      </c>
      <c r="F352" s="161" t="s">
        <v>2253</v>
      </c>
      <c r="G352" s="161" t="s">
        <v>2254</v>
      </c>
      <c r="H352" s="161" t="s">
        <v>2255</v>
      </c>
      <c r="I352" s="161" t="s">
        <v>2131</v>
      </c>
      <c r="J352" s="161" t="s">
        <v>41</v>
      </c>
      <c r="K352" s="161" t="s">
        <v>2256</v>
      </c>
      <c r="L352" s="161" t="s">
        <v>50</v>
      </c>
      <c r="M352" s="161" t="s">
        <v>32</v>
      </c>
      <c r="N352" s="161">
        <v>2009</v>
      </c>
      <c r="O352" s="161" t="s">
        <v>2257</v>
      </c>
      <c r="P352" s="161" t="s">
        <v>2258</v>
      </c>
      <c r="Q352" s="161">
        <v>82.730999999999995</v>
      </c>
      <c r="R352" s="161" t="s">
        <v>1497</v>
      </c>
      <c r="S352" s="180" t="s">
        <v>41</v>
      </c>
      <c r="T352" s="161"/>
      <c r="U352" s="161">
        <v>32.700000000000003</v>
      </c>
      <c r="V352" s="161" t="s">
        <v>35</v>
      </c>
      <c r="W352" s="161" t="s">
        <v>36</v>
      </c>
      <c r="X352" s="161" t="s">
        <v>2300</v>
      </c>
      <c r="Y352" s="161" t="s">
        <v>2462</v>
      </c>
      <c r="Z352" s="161"/>
      <c r="AA352" s="161"/>
      <c r="AB352" s="161"/>
      <c r="AC352" s="150" t="s">
        <v>2304</v>
      </c>
      <c r="AD352" s="169">
        <v>1.0453830513676297E-2</v>
      </c>
      <c r="AE352" s="181">
        <v>91095814</v>
      </c>
      <c r="AF352" s="150"/>
      <c r="AG352" s="150"/>
      <c r="AH352" s="150" t="s">
        <v>2807</v>
      </c>
      <c r="AI352" s="150">
        <v>2</v>
      </c>
      <c r="AJ352" s="182">
        <v>40873</v>
      </c>
      <c r="AK352" s="150"/>
      <c r="AL352" s="150" t="s">
        <v>2580</v>
      </c>
      <c r="AM352" s="150"/>
      <c r="AN352" s="150" t="s">
        <v>2581</v>
      </c>
      <c r="AO352" s="215">
        <f t="shared" si="19"/>
        <v>0.34184025779721494</v>
      </c>
      <c r="AP352" s="210" t="s">
        <v>2813</v>
      </c>
    </row>
    <row r="353" spans="1:42" ht="318.75" hidden="1">
      <c r="A353" s="161" t="s">
        <v>1107</v>
      </c>
      <c r="B353" s="161" t="s">
        <v>2251</v>
      </c>
      <c r="C353" s="161" t="s">
        <v>1109</v>
      </c>
      <c r="D353" s="161" t="s">
        <v>2252</v>
      </c>
      <c r="E353" s="161" t="s">
        <v>1111</v>
      </c>
      <c r="F353" s="161" t="s">
        <v>2253</v>
      </c>
      <c r="G353" s="161" t="s">
        <v>2254</v>
      </c>
      <c r="H353" s="161" t="s">
        <v>2255</v>
      </c>
      <c r="I353" s="161" t="s">
        <v>2131</v>
      </c>
      <c r="J353" s="161" t="s">
        <v>41</v>
      </c>
      <c r="K353" s="161" t="s">
        <v>2256</v>
      </c>
      <c r="L353" s="161" t="s">
        <v>50</v>
      </c>
      <c r="M353" s="161" t="s">
        <v>32</v>
      </c>
      <c r="N353" s="161">
        <v>2009</v>
      </c>
      <c r="O353" s="161" t="s">
        <v>2257</v>
      </c>
      <c r="P353" s="161" t="s">
        <v>2258</v>
      </c>
      <c r="Q353" s="161">
        <v>82.730999999999995</v>
      </c>
      <c r="R353" s="161" t="s">
        <v>1497</v>
      </c>
      <c r="S353" s="180" t="s">
        <v>41</v>
      </c>
      <c r="T353" s="161"/>
      <c r="U353" s="161">
        <v>32.700000000000003</v>
      </c>
      <c r="V353" s="161" t="s">
        <v>35</v>
      </c>
      <c r="W353" s="161" t="s">
        <v>36</v>
      </c>
      <c r="X353" s="161" t="s">
        <v>2300</v>
      </c>
      <c r="Y353" s="161" t="s">
        <v>2462</v>
      </c>
      <c r="Z353" s="161"/>
      <c r="AA353" s="161"/>
      <c r="AB353" s="161"/>
      <c r="AC353" s="150" t="s">
        <v>2304</v>
      </c>
      <c r="AD353" s="169">
        <v>4.0440659326607079E-2</v>
      </c>
      <c r="AE353" s="181">
        <v>91095914</v>
      </c>
      <c r="AF353" s="150"/>
      <c r="AG353" s="150"/>
      <c r="AH353" s="150" t="s">
        <v>2807</v>
      </c>
      <c r="AI353" s="150">
        <v>2</v>
      </c>
      <c r="AJ353" s="182">
        <v>40873</v>
      </c>
      <c r="AK353" s="150"/>
      <c r="AL353" s="150" t="s">
        <v>2580</v>
      </c>
      <c r="AM353" s="150"/>
      <c r="AN353" s="150" t="s">
        <v>2581</v>
      </c>
      <c r="AO353" s="215">
        <f t="shared" si="19"/>
        <v>1.3224095599800516</v>
      </c>
      <c r="AP353" s="210" t="s">
        <v>2813</v>
      </c>
    </row>
    <row r="354" spans="1:42" ht="318.75" hidden="1">
      <c r="A354" s="161" t="s">
        <v>1107</v>
      </c>
      <c r="B354" s="161" t="s">
        <v>2251</v>
      </c>
      <c r="C354" s="161" t="s">
        <v>1109</v>
      </c>
      <c r="D354" s="161" t="s">
        <v>2252</v>
      </c>
      <c r="E354" s="161" t="s">
        <v>1111</v>
      </c>
      <c r="F354" s="161" t="s">
        <v>2253</v>
      </c>
      <c r="G354" s="161" t="s">
        <v>2254</v>
      </c>
      <c r="H354" s="161" t="s">
        <v>2255</v>
      </c>
      <c r="I354" s="161" t="s">
        <v>2131</v>
      </c>
      <c r="J354" s="161" t="s">
        <v>41</v>
      </c>
      <c r="K354" s="161" t="s">
        <v>2256</v>
      </c>
      <c r="L354" s="161" t="s">
        <v>50</v>
      </c>
      <c r="M354" s="161" t="s">
        <v>32</v>
      </c>
      <c r="N354" s="161">
        <v>2009</v>
      </c>
      <c r="O354" s="161" t="s">
        <v>2257</v>
      </c>
      <c r="P354" s="161" t="s">
        <v>2258</v>
      </c>
      <c r="Q354" s="161">
        <v>82.730999999999995</v>
      </c>
      <c r="R354" s="161" t="s">
        <v>1497</v>
      </c>
      <c r="S354" s="180" t="s">
        <v>41</v>
      </c>
      <c r="T354" s="161"/>
      <c r="U354" s="161">
        <v>32.700000000000003</v>
      </c>
      <c r="V354" s="161" t="s">
        <v>35</v>
      </c>
      <c r="W354" s="161" t="s">
        <v>36</v>
      </c>
      <c r="X354" s="161" t="s">
        <v>2300</v>
      </c>
      <c r="Y354" s="161" t="s">
        <v>2462</v>
      </c>
      <c r="Z354" s="161"/>
      <c r="AA354" s="161"/>
      <c r="AB354" s="161"/>
      <c r="AC354" s="150" t="s">
        <v>2304</v>
      </c>
      <c r="AD354" s="169">
        <v>2.0779785424738816E-2</v>
      </c>
      <c r="AE354" s="181">
        <v>102353314</v>
      </c>
      <c r="AF354" s="150"/>
      <c r="AG354" s="150"/>
      <c r="AH354" s="150" t="s">
        <v>2807</v>
      </c>
      <c r="AI354" s="150">
        <v>2</v>
      </c>
      <c r="AJ354" s="182">
        <v>40873</v>
      </c>
      <c r="AK354" s="150"/>
      <c r="AL354" s="150" t="s">
        <v>2580</v>
      </c>
      <c r="AM354" s="150"/>
      <c r="AN354" s="150" t="s">
        <v>2581</v>
      </c>
      <c r="AO354" s="215">
        <f t="shared" si="19"/>
        <v>0.67949898338895931</v>
      </c>
      <c r="AP354" s="210" t="s">
        <v>2813</v>
      </c>
    </row>
    <row r="355" spans="1:42" ht="318.75" hidden="1">
      <c r="A355" s="161" t="s">
        <v>1107</v>
      </c>
      <c r="B355" s="161" t="s">
        <v>2251</v>
      </c>
      <c r="C355" s="161" t="s">
        <v>1109</v>
      </c>
      <c r="D355" s="161" t="s">
        <v>2252</v>
      </c>
      <c r="E355" s="161" t="s">
        <v>1111</v>
      </c>
      <c r="F355" s="161" t="s">
        <v>2253</v>
      </c>
      <c r="G355" s="161" t="s">
        <v>2254</v>
      </c>
      <c r="H355" s="161" t="s">
        <v>2255</v>
      </c>
      <c r="I355" s="161" t="s">
        <v>2131</v>
      </c>
      <c r="J355" s="161" t="s">
        <v>41</v>
      </c>
      <c r="K355" s="161" t="s">
        <v>2256</v>
      </c>
      <c r="L355" s="161" t="s">
        <v>50</v>
      </c>
      <c r="M355" s="161" t="s">
        <v>32</v>
      </c>
      <c r="N355" s="161">
        <v>2009</v>
      </c>
      <c r="O355" s="161" t="s">
        <v>2257</v>
      </c>
      <c r="P355" s="161" t="s">
        <v>2258</v>
      </c>
      <c r="Q355" s="161">
        <v>82.730999999999995</v>
      </c>
      <c r="R355" s="161" t="s">
        <v>1497</v>
      </c>
      <c r="S355" s="180" t="s">
        <v>41</v>
      </c>
      <c r="T355" s="161"/>
      <c r="U355" s="161">
        <v>32.700000000000003</v>
      </c>
      <c r="V355" s="161" t="s">
        <v>35</v>
      </c>
      <c r="W355" s="161" t="s">
        <v>36</v>
      </c>
      <c r="X355" s="161" t="s">
        <v>2300</v>
      </c>
      <c r="Y355" s="161" t="s">
        <v>2462</v>
      </c>
      <c r="Z355" s="161"/>
      <c r="AA355" s="161"/>
      <c r="AB355" s="161"/>
      <c r="AC355" s="150" t="s">
        <v>2304</v>
      </c>
      <c r="AD355" s="169">
        <v>2.0779785424738816E-2</v>
      </c>
      <c r="AE355" s="181">
        <v>102353414</v>
      </c>
      <c r="AF355" s="150"/>
      <c r="AG355" s="150"/>
      <c r="AH355" s="150" t="s">
        <v>2807</v>
      </c>
      <c r="AI355" s="150">
        <v>2</v>
      </c>
      <c r="AJ355" s="182">
        <v>40873</v>
      </c>
      <c r="AK355" s="150"/>
      <c r="AL355" s="150" t="s">
        <v>2580</v>
      </c>
      <c r="AM355" s="150"/>
      <c r="AN355" s="150" t="s">
        <v>2581</v>
      </c>
      <c r="AO355" s="215">
        <f t="shared" si="19"/>
        <v>0.67949898338895931</v>
      </c>
      <c r="AP355" s="210" t="s">
        <v>2813</v>
      </c>
    </row>
    <row r="356" spans="1:42" s="142" customFormat="1" ht="30" hidden="1" customHeight="1">
      <c r="A356" s="208" t="s">
        <v>905</v>
      </c>
      <c r="B356" s="153" t="s">
        <v>642</v>
      </c>
      <c r="C356" s="148" t="s">
        <v>643</v>
      </c>
      <c r="D356" s="148" t="s">
        <v>644</v>
      </c>
      <c r="E356" s="148" t="s">
        <v>645</v>
      </c>
      <c r="F356" s="148" t="s">
        <v>646</v>
      </c>
      <c r="G356" s="148">
        <v>679911</v>
      </c>
      <c r="H356" s="148" t="s">
        <v>647</v>
      </c>
      <c r="I356" s="148" t="s">
        <v>648</v>
      </c>
      <c r="J356" s="148"/>
      <c r="K356" s="148" t="s">
        <v>650</v>
      </c>
      <c r="L356" s="148" t="s">
        <v>651</v>
      </c>
      <c r="M356" s="148" t="s">
        <v>32</v>
      </c>
      <c r="N356" s="148">
        <v>2008</v>
      </c>
      <c r="O356" s="148" t="s">
        <v>652</v>
      </c>
      <c r="P356" s="148" t="s">
        <v>654</v>
      </c>
      <c r="Q356" s="148">
        <v>0.13</v>
      </c>
      <c r="R356" s="148"/>
      <c r="S356" s="148" t="s">
        <v>649</v>
      </c>
      <c r="T356" s="208"/>
      <c r="U356" s="156">
        <v>0.05</v>
      </c>
      <c r="V356" s="148" t="s">
        <v>41</v>
      </c>
      <c r="W356" s="148" t="s">
        <v>36</v>
      </c>
      <c r="X356" s="148" t="s">
        <v>41</v>
      </c>
      <c r="Y356" s="148"/>
      <c r="Z356" s="208"/>
      <c r="AA356" s="208"/>
      <c r="AB356" s="148" t="s">
        <v>41</v>
      </c>
      <c r="AC356" s="208" t="s">
        <v>2304</v>
      </c>
      <c r="AD356" s="219">
        <v>1</v>
      </c>
      <c r="AE356" s="166">
        <v>61119814</v>
      </c>
      <c r="AF356" s="166"/>
      <c r="AG356" s="208"/>
      <c r="AH356" s="208" t="s">
        <v>2808</v>
      </c>
      <c r="AI356" s="208">
        <v>2</v>
      </c>
      <c r="AJ356" s="152">
        <v>40865</v>
      </c>
      <c r="AK356" s="208"/>
      <c r="AL356" s="208" t="s">
        <v>2580</v>
      </c>
      <c r="AM356" s="208" t="s">
        <v>2581</v>
      </c>
      <c r="AN356" s="208"/>
      <c r="AO356" s="218">
        <f t="shared" ref="AO356:AO359" si="20">AD356*U356</f>
        <v>0.05</v>
      </c>
      <c r="AP356" s="208" t="s">
        <v>2812</v>
      </c>
    </row>
    <row r="357" spans="1:42" s="142" customFormat="1" ht="344.25" hidden="1">
      <c r="A357" s="208" t="s">
        <v>895</v>
      </c>
      <c r="B357" s="153" t="s">
        <v>656</v>
      </c>
      <c r="C357" s="148" t="s">
        <v>461</v>
      </c>
      <c r="D357" s="148" t="s">
        <v>657</v>
      </c>
      <c r="E357" s="148" t="s">
        <v>463</v>
      </c>
      <c r="F357" s="148" t="s">
        <v>658</v>
      </c>
      <c r="G357" s="148">
        <v>898911</v>
      </c>
      <c r="H357" s="148" t="s">
        <v>659</v>
      </c>
      <c r="I357" s="148" t="s">
        <v>648</v>
      </c>
      <c r="J357" s="148"/>
      <c r="K357" s="148" t="s">
        <v>660</v>
      </c>
      <c r="L357" s="148" t="s">
        <v>50</v>
      </c>
      <c r="M357" s="148" t="s">
        <v>32</v>
      </c>
      <c r="N357" s="148">
        <v>2008</v>
      </c>
      <c r="O357" s="148" t="s">
        <v>661</v>
      </c>
      <c r="P357" s="148" t="s">
        <v>663</v>
      </c>
      <c r="Q357" s="148">
        <v>34.299999999999997</v>
      </c>
      <c r="R357" s="148"/>
      <c r="S357" s="148" t="s">
        <v>649</v>
      </c>
      <c r="T357" s="208"/>
      <c r="U357" s="156">
        <v>13</v>
      </c>
      <c r="V357" s="148" t="s">
        <v>41</v>
      </c>
      <c r="W357" s="148" t="s">
        <v>36</v>
      </c>
      <c r="X357" s="148" t="s">
        <v>2414</v>
      </c>
      <c r="Y357" s="148" t="s">
        <v>2415</v>
      </c>
      <c r="Z357" s="208"/>
      <c r="AA357" s="208"/>
      <c r="AB357" s="148" t="s">
        <v>41</v>
      </c>
      <c r="AC357" s="148" t="s">
        <v>2304</v>
      </c>
      <c r="AD357" s="160">
        <v>1</v>
      </c>
      <c r="AE357" s="165">
        <v>94862614</v>
      </c>
      <c r="AF357" s="165"/>
      <c r="AG357" s="208"/>
      <c r="AH357" s="208" t="s">
        <v>2809</v>
      </c>
      <c r="AI357" s="208">
        <v>2</v>
      </c>
      <c r="AJ357" s="152">
        <v>40865</v>
      </c>
      <c r="AK357" s="208"/>
      <c r="AL357" s="208" t="s">
        <v>2580</v>
      </c>
      <c r="AM357" s="208" t="s">
        <v>2581</v>
      </c>
      <c r="AN357" s="208"/>
      <c r="AO357" s="218">
        <f t="shared" si="20"/>
        <v>13</v>
      </c>
      <c r="AP357" s="208" t="s">
        <v>2812</v>
      </c>
    </row>
    <row r="358" spans="1:42" s="142" customFormat="1" ht="60.75" customHeight="1">
      <c r="A358" s="208" t="s">
        <v>905</v>
      </c>
      <c r="B358" s="153" t="s">
        <v>665</v>
      </c>
      <c r="C358" s="148" t="s">
        <v>643</v>
      </c>
      <c r="D358" s="148" t="s">
        <v>666</v>
      </c>
      <c r="E358" s="148" t="s">
        <v>645</v>
      </c>
      <c r="F358" s="148" t="s">
        <v>667</v>
      </c>
      <c r="G358" s="148">
        <v>1074711</v>
      </c>
      <c r="H358" s="148" t="s">
        <v>668</v>
      </c>
      <c r="I358" s="148" t="s">
        <v>648</v>
      </c>
      <c r="J358" s="148"/>
      <c r="K358" s="148" t="s">
        <v>669</v>
      </c>
      <c r="L358" s="148" t="s">
        <v>670</v>
      </c>
      <c r="M358" s="148" t="s">
        <v>32</v>
      </c>
      <c r="N358" s="148">
        <v>2008</v>
      </c>
      <c r="O358" s="148" t="s">
        <v>671</v>
      </c>
      <c r="P358" s="148" t="s">
        <v>671</v>
      </c>
      <c r="Q358" s="148">
        <v>5.4300000000000006</v>
      </c>
      <c r="R358" s="148"/>
      <c r="S358" s="148" t="s">
        <v>649</v>
      </c>
      <c r="T358" s="208"/>
      <c r="U358" s="156">
        <v>5.44</v>
      </c>
      <c r="V358" s="148" t="s">
        <v>856</v>
      </c>
      <c r="W358" s="148" t="s">
        <v>36</v>
      </c>
      <c r="X358" s="148" t="s">
        <v>41</v>
      </c>
      <c r="Y358" s="148"/>
      <c r="Z358" s="208"/>
      <c r="AA358" s="208"/>
      <c r="AB358" s="148" t="s">
        <v>41</v>
      </c>
      <c r="AC358" s="208" t="s">
        <v>2304</v>
      </c>
      <c r="AD358" s="160">
        <v>1</v>
      </c>
      <c r="AE358" s="261">
        <v>88833014</v>
      </c>
      <c r="AF358" s="165"/>
      <c r="AG358" s="208"/>
      <c r="AH358" s="262" t="s">
        <v>2835</v>
      </c>
      <c r="AI358" s="208">
        <v>2</v>
      </c>
      <c r="AJ358" s="263" t="s">
        <v>2836</v>
      </c>
      <c r="AK358" s="208"/>
      <c r="AL358" s="208" t="s">
        <v>2580</v>
      </c>
      <c r="AM358" s="208"/>
      <c r="AN358" s="208" t="s">
        <v>2581</v>
      </c>
      <c r="AO358" s="218">
        <f t="shared" si="20"/>
        <v>5.44</v>
      </c>
      <c r="AP358" s="208" t="s">
        <v>2812</v>
      </c>
    </row>
    <row r="359" spans="1:42" s="142" customFormat="1" ht="102" hidden="1">
      <c r="A359" s="208" t="s">
        <v>878</v>
      </c>
      <c r="B359" s="148">
        <v>46081</v>
      </c>
      <c r="C359" s="148" t="s">
        <v>151</v>
      </c>
      <c r="D359" s="148" t="s">
        <v>406</v>
      </c>
      <c r="E359" s="148" t="s">
        <v>41</v>
      </c>
      <c r="F359" s="148" t="s">
        <v>41</v>
      </c>
      <c r="G359" s="148">
        <v>2911111</v>
      </c>
      <c r="H359" s="148" t="s">
        <v>674</v>
      </c>
      <c r="I359" s="148" t="s">
        <v>648</v>
      </c>
      <c r="J359" s="148"/>
      <c r="K359" s="148" t="s">
        <v>675</v>
      </c>
      <c r="L359" s="148" t="s">
        <v>50</v>
      </c>
      <c r="M359" s="148" t="s">
        <v>32</v>
      </c>
      <c r="N359" s="148">
        <v>2008</v>
      </c>
      <c r="O359" s="148" t="s">
        <v>676</v>
      </c>
      <c r="P359" s="148" t="s">
        <v>678</v>
      </c>
      <c r="Q359" s="148" t="s">
        <v>466</v>
      </c>
      <c r="R359" s="148"/>
      <c r="S359" s="148" t="s">
        <v>649</v>
      </c>
      <c r="T359" s="208"/>
      <c r="U359" s="156">
        <v>39.9</v>
      </c>
      <c r="V359" s="148" t="s">
        <v>41</v>
      </c>
      <c r="W359" s="148" t="s">
        <v>36</v>
      </c>
      <c r="X359" s="148" t="s">
        <v>41</v>
      </c>
      <c r="Y359" s="148"/>
      <c r="Z359" s="208"/>
      <c r="AA359" s="208"/>
      <c r="AB359" s="148" t="s">
        <v>41</v>
      </c>
      <c r="AC359" s="208" t="s">
        <v>2304</v>
      </c>
      <c r="AD359" s="160">
        <v>1</v>
      </c>
      <c r="AE359" s="165">
        <v>12157314</v>
      </c>
      <c r="AF359" s="165"/>
      <c r="AG359" s="208"/>
      <c r="AH359" s="208" t="s">
        <v>2589</v>
      </c>
      <c r="AI359" s="208">
        <v>2</v>
      </c>
      <c r="AJ359" s="152">
        <v>40865</v>
      </c>
      <c r="AK359" s="208"/>
      <c r="AL359" s="208" t="s">
        <v>2580</v>
      </c>
      <c r="AM359" s="208"/>
      <c r="AN359" s="208" t="s">
        <v>2581</v>
      </c>
      <c r="AO359" s="218">
        <f t="shared" si="20"/>
        <v>39.9</v>
      </c>
      <c r="AP359" s="208" t="s">
        <v>2812</v>
      </c>
    </row>
    <row r="360" spans="1:42" s="142" customFormat="1" ht="369.75" hidden="1">
      <c r="A360" s="208" t="s">
        <v>891</v>
      </c>
      <c r="B360" s="148">
        <v>32021</v>
      </c>
      <c r="C360" s="148" t="s">
        <v>352</v>
      </c>
      <c r="D360" s="148" t="s">
        <v>680</v>
      </c>
      <c r="E360" s="148" t="s">
        <v>354</v>
      </c>
      <c r="F360" s="148" t="s">
        <v>681</v>
      </c>
      <c r="G360" s="148">
        <v>6016111</v>
      </c>
      <c r="H360" s="148" t="s">
        <v>682</v>
      </c>
      <c r="I360" s="148" t="s">
        <v>648</v>
      </c>
      <c r="J360" s="148"/>
      <c r="K360" s="148" t="s">
        <v>683</v>
      </c>
      <c r="L360" s="148" t="s">
        <v>50</v>
      </c>
      <c r="M360" s="148" t="s">
        <v>32</v>
      </c>
      <c r="N360" s="148">
        <v>2008</v>
      </c>
      <c r="O360" s="148" t="s">
        <v>684</v>
      </c>
      <c r="P360" s="148" t="s">
        <v>686</v>
      </c>
      <c r="Q360" s="148" t="s">
        <v>466</v>
      </c>
      <c r="R360" s="148"/>
      <c r="S360" s="148" t="s">
        <v>649</v>
      </c>
      <c r="T360" s="208"/>
      <c r="U360" s="148"/>
      <c r="V360" s="148" t="s">
        <v>688</v>
      </c>
      <c r="W360" s="148" t="s">
        <v>689</v>
      </c>
      <c r="X360" s="148" t="s">
        <v>2302</v>
      </c>
      <c r="Y360" s="148" t="s">
        <v>2494</v>
      </c>
      <c r="Z360" s="148" t="s">
        <v>2302</v>
      </c>
      <c r="AA360" s="148"/>
      <c r="AB360" s="148" t="s">
        <v>911</v>
      </c>
      <c r="AC360" s="148" t="s">
        <v>2573</v>
      </c>
      <c r="AD360" s="160"/>
      <c r="AE360" s="165"/>
      <c r="AF360" s="165"/>
      <c r="AG360" s="208"/>
      <c r="AH360" s="208"/>
      <c r="AI360" s="208">
        <v>9</v>
      </c>
      <c r="AJ360" s="152">
        <v>40853</v>
      </c>
      <c r="AK360" s="208"/>
      <c r="AL360" s="208" t="s">
        <v>2755</v>
      </c>
      <c r="AM360" s="208" t="s">
        <v>2581</v>
      </c>
      <c r="AN360" s="208"/>
      <c r="AO360" s="218"/>
      <c r="AP360" s="208" t="s">
        <v>2812</v>
      </c>
    </row>
    <row r="361" spans="1:42" s="142" customFormat="1" ht="153" hidden="1">
      <c r="A361" s="208" t="s">
        <v>875</v>
      </c>
      <c r="B361" s="153" t="s">
        <v>690</v>
      </c>
      <c r="C361" s="148" t="s">
        <v>103</v>
      </c>
      <c r="D361" s="148" t="s">
        <v>691</v>
      </c>
      <c r="E361" s="148" t="s">
        <v>105</v>
      </c>
      <c r="F361" s="148">
        <v>13151146</v>
      </c>
      <c r="G361" s="148">
        <v>6530511</v>
      </c>
      <c r="H361" s="148" t="s">
        <v>692</v>
      </c>
      <c r="I361" s="148" t="s">
        <v>648</v>
      </c>
      <c r="J361" s="148"/>
      <c r="K361" s="148" t="s">
        <v>693</v>
      </c>
      <c r="L361" s="148" t="s">
        <v>693</v>
      </c>
      <c r="M361" s="148" t="s">
        <v>32</v>
      </c>
      <c r="N361" s="148">
        <v>2008</v>
      </c>
      <c r="O361" s="148" t="s">
        <v>694</v>
      </c>
      <c r="P361" s="148" t="s">
        <v>695</v>
      </c>
      <c r="Q361" s="148" t="s">
        <v>466</v>
      </c>
      <c r="R361" s="148"/>
      <c r="S361" s="148" t="s">
        <v>649</v>
      </c>
      <c r="T361" s="208"/>
      <c r="U361" s="156">
        <v>0</v>
      </c>
      <c r="V361" s="148" t="s">
        <v>854</v>
      </c>
      <c r="W361" s="148" t="s">
        <v>855</v>
      </c>
      <c r="X361" s="148" t="s">
        <v>41</v>
      </c>
      <c r="Y361" s="148"/>
      <c r="Z361" s="208"/>
      <c r="AA361" s="208"/>
      <c r="AB361" s="148" t="s">
        <v>41</v>
      </c>
      <c r="AC361" s="147" t="s">
        <v>2360</v>
      </c>
      <c r="AD361" s="160"/>
      <c r="AE361" s="165"/>
      <c r="AF361" s="165"/>
      <c r="AG361" s="208"/>
      <c r="AH361" s="208"/>
      <c r="AI361" s="208">
        <v>2</v>
      </c>
      <c r="AJ361" s="152">
        <v>40853</v>
      </c>
      <c r="AK361" s="208"/>
      <c r="AL361" s="208" t="s">
        <v>2580</v>
      </c>
      <c r="AM361" s="208" t="s">
        <v>2581</v>
      </c>
      <c r="AN361" s="208"/>
      <c r="AO361" s="218"/>
      <c r="AP361" s="208" t="s">
        <v>2812</v>
      </c>
    </row>
    <row r="362" spans="1:42" s="142" customFormat="1" ht="114.75" hidden="1">
      <c r="A362" s="208" t="s">
        <v>891</v>
      </c>
      <c r="B362" s="148">
        <v>32007</v>
      </c>
      <c r="C362" s="148" t="s">
        <v>352</v>
      </c>
      <c r="D362" s="148" t="s">
        <v>696</v>
      </c>
      <c r="E362" s="148" t="s">
        <v>354</v>
      </c>
      <c r="F362" s="148" t="s">
        <v>697</v>
      </c>
      <c r="G362" s="148">
        <v>6692211</v>
      </c>
      <c r="H362" s="148" t="s">
        <v>698</v>
      </c>
      <c r="I362" s="148" t="s">
        <v>648</v>
      </c>
      <c r="J362" s="148"/>
      <c r="K362" s="148" t="s">
        <v>699</v>
      </c>
      <c r="L362" s="148" t="s">
        <v>50</v>
      </c>
      <c r="M362" s="148" t="s">
        <v>32</v>
      </c>
      <c r="N362" s="148">
        <v>2008</v>
      </c>
      <c r="O362" s="148" t="s">
        <v>700</v>
      </c>
      <c r="P362" s="148" t="s">
        <v>702</v>
      </c>
      <c r="Q362" s="148">
        <v>0.2</v>
      </c>
      <c r="R362" s="148"/>
      <c r="S362" s="148" t="s">
        <v>649</v>
      </c>
      <c r="T362" s="208"/>
      <c r="U362" s="156">
        <v>39.520000000000003</v>
      </c>
      <c r="V362" s="148" t="s">
        <v>41</v>
      </c>
      <c r="W362" s="148" t="s">
        <v>689</v>
      </c>
      <c r="X362" s="148" t="s">
        <v>41</v>
      </c>
      <c r="Y362" s="148"/>
      <c r="Z362" s="208"/>
      <c r="AA362" s="208"/>
      <c r="AB362" s="148" t="s">
        <v>912</v>
      </c>
      <c r="AC362" s="148" t="s">
        <v>2573</v>
      </c>
      <c r="AD362" s="160"/>
      <c r="AE362" s="165"/>
      <c r="AF362" s="165"/>
      <c r="AG362" s="208"/>
      <c r="AH362" s="208"/>
      <c r="AI362" s="208">
        <v>9</v>
      </c>
      <c r="AJ362" s="152">
        <v>40853</v>
      </c>
      <c r="AK362" s="208"/>
      <c r="AL362" s="208" t="s">
        <v>2756</v>
      </c>
      <c r="AM362" s="208" t="s">
        <v>2581</v>
      </c>
      <c r="AN362" s="208"/>
      <c r="AO362" s="218"/>
      <c r="AP362" s="208" t="s">
        <v>2812</v>
      </c>
    </row>
    <row r="363" spans="1:42" s="142" customFormat="1" ht="114.75" hidden="1">
      <c r="A363" s="208" t="s">
        <v>891</v>
      </c>
      <c r="B363" s="148">
        <v>32007</v>
      </c>
      <c r="C363" s="148" t="s">
        <v>352</v>
      </c>
      <c r="D363" s="148" t="s">
        <v>696</v>
      </c>
      <c r="E363" s="148" t="s">
        <v>354</v>
      </c>
      <c r="F363" s="148" t="s">
        <v>703</v>
      </c>
      <c r="G363" s="148">
        <v>6692311</v>
      </c>
      <c r="H363" s="148" t="s">
        <v>704</v>
      </c>
      <c r="I363" s="148" t="s">
        <v>648</v>
      </c>
      <c r="J363" s="148"/>
      <c r="K363" s="148" t="s">
        <v>705</v>
      </c>
      <c r="L363" s="148" t="s">
        <v>50</v>
      </c>
      <c r="M363" s="148" t="s">
        <v>32</v>
      </c>
      <c r="N363" s="148">
        <v>2008</v>
      </c>
      <c r="O363" s="148" t="s">
        <v>706</v>
      </c>
      <c r="P363" s="148" t="s">
        <v>708</v>
      </c>
      <c r="Q363" s="148">
        <v>460</v>
      </c>
      <c r="R363" s="148"/>
      <c r="S363" s="148" t="s">
        <v>649</v>
      </c>
      <c r="T363" s="208"/>
      <c r="U363" s="156">
        <v>217.9</v>
      </c>
      <c r="V363" s="148" t="s">
        <v>41</v>
      </c>
      <c r="W363" s="148" t="s">
        <v>689</v>
      </c>
      <c r="X363" s="148" t="s">
        <v>41</v>
      </c>
      <c r="Y363" s="148"/>
      <c r="Z363" s="208"/>
      <c r="AA363" s="208"/>
      <c r="AB363" s="148" t="s">
        <v>912</v>
      </c>
      <c r="AC363" s="148" t="s">
        <v>2573</v>
      </c>
      <c r="AD363" s="160"/>
      <c r="AE363" s="165"/>
      <c r="AF363" s="165"/>
      <c r="AG363" s="208"/>
      <c r="AH363" s="208"/>
      <c r="AI363" s="208">
        <v>9</v>
      </c>
      <c r="AJ363" s="152">
        <v>40853</v>
      </c>
      <c r="AK363" s="208"/>
      <c r="AL363" s="208" t="s">
        <v>2756</v>
      </c>
      <c r="AM363" s="208" t="s">
        <v>2581</v>
      </c>
      <c r="AN363" s="208"/>
      <c r="AO363" s="218"/>
      <c r="AP363" s="208" t="s">
        <v>2812</v>
      </c>
    </row>
    <row r="364" spans="1:42" s="142" customFormat="1" ht="408" hidden="1">
      <c r="A364" s="208" t="s">
        <v>891</v>
      </c>
      <c r="B364" s="148">
        <v>32011</v>
      </c>
      <c r="C364" s="148" t="s">
        <v>352</v>
      </c>
      <c r="D364" s="148" t="s">
        <v>709</v>
      </c>
      <c r="E364" s="148" t="s">
        <v>354</v>
      </c>
      <c r="F364" s="148" t="s">
        <v>710</v>
      </c>
      <c r="G364" s="148">
        <v>6846111</v>
      </c>
      <c r="H364" s="148" t="s">
        <v>711</v>
      </c>
      <c r="I364" s="148" t="s">
        <v>648</v>
      </c>
      <c r="J364" s="148"/>
      <c r="K364" s="148" t="s">
        <v>712</v>
      </c>
      <c r="L364" s="148" t="s">
        <v>713</v>
      </c>
      <c r="M364" s="148" t="s">
        <v>32</v>
      </c>
      <c r="N364" s="148">
        <v>2008</v>
      </c>
      <c r="O364" s="148" t="s">
        <v>714</v>
      </c>
      <c r="P364" s="148" t="s">
        <v>716</v>
      </c>
      <c r="Q364" s="148">
        <v>36</v>
      </c>
      <c r="R364" s="148"/>
      <c r="S364" s="148" t="s">
        <v>649</v>
      </c>
      <c r="T364" s="208"/>
      <c r="U364" s="156">
        <v>44.8</v>
      </c>
      <c r="V364" s="148" t="s">
        <v>717</v>
      </c>
      <c r="W364" s="148" t="s">
        <v>36</v>
      </c>
      <c r="X364" s="148" t="s">
        <v>2285</v>
      </c>
      <c r="Y364" s="148" t="s">
        <v>2526</v>
      </c>
      <c r="Z364" s="208"/>
      <c r="AA364" s="208"/>
      <c r="AB364" s="148" t="s">
        <v>41</v>
      </c>
      <c r="AC364" s="148" t="s">
        <v>2573</v>
      </c>
      <c r="AD364" s="160"/>
      <c r="AE364" s="165"/>
      <c r="AF364" s="165"/>
      <c r="AG364" s="208"/>
      <c r="AH364" s="208"/>
      <c r="AI364" s="208">
        <v>9</v>
      </c>
      <c r="AJ364" s="152">
        <v>40853</v>
      </c>
      <c r="AK364" s="208"/>
      <c r="AL364" s="208" t="s">
        <v>2756</v>
      </c>
      <c r="AM364" s="208" t="s">
        <v>2581</v>
      </c>
      <c r="AN364" s="208"/>
      <c r="AO364" s="218"/>
      <c r="AP364" s="208" t="s">
        <v>2812</v>
      </c>
    </row>
    <row r="365" spans="1:42" s="142" customFormat="1" ht="114.75" hidden="1">
      <c r="A365" s="208" t="s">
        <v>891</v>
      </c>
      <c r="B365" s="148">
        <v>32013</v>
      </c>
      <c r="C365" s="148" t="s">
        <v>352</v>
      </c>
      <c r="D365" s="148" t="s">
        <v>718</v>
      </c>
      <c r="E365" s="148" t="s">
        <v>354</v>
      </c>
      <c r="F365" s="148" t="s">
        <v>719</v>
      </c>
      <c r="G365" s="148">
        <v>6847611</v>
      </c>
      <c r="H365" s="148" t="s">
        <v>720</v>
      </c>
      <c r="I365" s="148" t="s">
        <v>648</v>
      </c>
      <c r="J365" s="148"/>
      <c r="K365" s="148" t="s">
        <v>721</v>
      </c>
      <c r="L365" s="148" t="s">
        <v>50</v>
      </c>
      <c r="M365" s="148" t="s">
        <v>32</v>
      </c>
      <c r="N365" s="148">
        <v>2008</v>
      </c>
      <c r="O365" s="148" t="s">
        <v>722</v>
      </c>
      <c r="P365" s="148" t="s">
        <v>724</v>
      </c>
      <c r="Q365" s="148" t="s">
        <v>466</v>
      </c>
      <c r="R365" s="148"/>
      <c r="S365" s="148" t="s">
        <v>649</v>
      </c>
      <c r="T365" s="208"/>
      <c r="U365" s="148"/>
      <c r="V365" s="148" t="s">
        <v>41</v>
      </c>
      <c r="W365" s="148" t="s">
        <v>689</v>
      </c>
      <c r="X365" s="148" t="s">
        <v>41</v>
      </c>
      <c r="Y365" s="148"/>
      <c r="Z365" s="208"/>
      <c r="AA365" s="208"/>
      <c r="AB365" s="148" t="s">
        <v>912</v>
      </c>
      <c r="AC365" s="148" t="s">
        <v>2573</v>
      </c>
      <c r="AD365" s="160"/>
      <c r="AE365" s="165"/>
      <c r="AF365" s="165"/>
      <c r="AG365" s="208"/>
      <c r="AH365" s="208"/>
      <c r="AI365" s="208">
        <v>9</v>
      </c>
      <c r="AJ365" s="152">
        <v>40853</v>
      </c>
      <c r="AK365" s="208"/>
      <c r="AL365" s="208" t="s">
        <v>2756</v>
      </c>
      <c r="AM365" s="208" t="s">
        <v>2581</v>
      </c>
      <c r="AN365" s="208"/>
      <c r="AO365" s="218"/>
      <c r="AP365" s="208" t="s">
        <v>2812</v>
      </c>
    </row>
    <row r="366" spans="1:42" s="142" customFormat="1" ht="114.75" hidden="1">
      <c r="A366" s="208" t="s">
        <v>891</v>
      </c>
      <c r="B366" s="148">
        <v>32023</v>
      </c>
      <c r="C366" s="148" t="s">
        <v>352</v>
      </c>
      <c r="D366" s="148" t="s">
        <v>725</v>
      </c>
      <c r="E366" s="148" t="s">
        <v>354</v>
      </c>
      <c r="F366" s="148" t="s">
        <v>726</v>
      </c>
      <c r="G366" s="148">
        <v>7199011</v>
      </c>
      <c r="H366" s="148" t="s">
        <v>727</v>
      </c>
      <c r="I366" s="148" t="s">
        <v>648</v>
      </c>
      <c r="J366" s="148"/>
      <c r="K366" s="148" t="s">
        <v>728</v>
      </c>
      <c r="L366" s="148" t="s">
        <v>50</v>
      </c>
      <c r="M366" s="148" t="s">
        <v>32</v>
      </c>
      <c r="N366" s="148">
        <v>2008</v>
      </c>
      <c r="O366" s="148" t="s">
        <v>729</v>
      </c>
      <c r="P366" s="148" t="s">
        <v>730</v>
      </c>
      <c r="Q366" s="148">
        <v>60</v>
      </c>
      <c r="R366" s="148"/>
      <c r="S366" s="148" t="s">
        <v>649</v>
      </c>
      <c r="T366" s="208"/>
      <c r="U366" s="156">
        <v>5.7</v>
      </c>
      <c r="V366" s="148" t="s">
        <v>41</v>
      </c>
      <c r="W366" s="148" t="s">
        <v>689</v>
      </c>
      <c r="X366" s="148" t="s">
        <v>41</v>
      </c>
      <c r="Y366" s="148"/>
      <c r="Z366" s="208"/>
      <c r="AA366" s="208"/>
      <c r="AB366" s="148" t="s">
        <v>912</v>
      </c>
      <c r="AC366" s="148" t="s">
        <v>2573</v>
      </c>
      <c r="AD366" s="160"/>
      <c r="AE366" s="165"/>
      <c r="AF366" s="165"/>
      <c r="AG366" s="208"/>
      <c r="AH366" s="208"/>
      <c r="AI366" s="208">
        <v>9</v>
      </c>
      <c r="AJ366" s="152">
        <v>40853</v>
      </c>
      <c r="AK366" s="208"/>
      <c r="AL366" s="208" t="s">
        <v>2756</v>
      </c>
      <c r="AM366" s="208" t="s">
        <v>2581</v>
      </c>
      <c r="AN366" s="208"/>
      <c r="AO366" s="218"/>
      <c r="AP366" s="208" t="s">
        <v>2812</v>
      </c>
    </row>
    <row r="367" spans="1:42" s="142" customFormat="1" ht="229.5" hidden="1">
      <c r="A367" s="208" t="s">
        <v>906</v>
      </c>
      <c r="B367" s="148">
        <v>53019</v>
      </c>
      <c r="C367" s="148" t="s">
        <v>136</v>
      </c>
      <c r="D367" s="148" t="s">
        <v>731</v>
      </c>
      <c r="E367" s="148" t="s">
        <v>41</v>
      </c>
      <c r="F367" s="148" t="s">
        <v>41</v>
      </c>
      <c r="G367" s="148">
        <v>7215411</v>
      </c>
      <c r="H367" s="148" t="s">
        <v>732</v>
      </c>
      <c r="I367" s="148" t="s">
        <v>648</v>
      </c>
      <c r="J367" s="148"/>
      <c r="K367" s="148" t="s">
        <v>733</v>
      </c>
      <c r="L367" s="148" t="s">
        <v>50</v>
      </c>
      <c r="M367" s="148" t="s">
        <v>32</v>
      </c>
      <c r="N367" s="148">
        <v>2008</v>
      </c>
      <c r="O367" s="148" t="s">
        <v>734</v>
      </c>
      <c r="P367" s="148" t="s">
        <v>736</v>
      </c>
      <c r="Q367" s="148" t="s">
        <v>466</v>
      </c>
      <c r="R367" s="148"/>
      <c r="S367" s="148" t="s">
        <v>649</v>
      </c>
      <c r="T367" s="208"/>
      <c r="U367" s="148"/>
      <c r="V367" s="148" t="s">
        <v>737</v>
      </c>
      <c r="W367" s="148" t="s">
        <v>738</v>
      </c>
      <c r="X367" s="148" t="s">
        <v>41</v>
      </c>
      <c r="Y367" s="148" t="s">
        <v>2578</v>
      </c>
      <c r="Z367" s="208"/>
      <c r="AA367" s="208"/>
      <c r="AB367" s="148" t="s">
        <v>41</v>
      </c>
      <c r="AC367" s="148" t="s">
        <v>2360</v>
      </c>
      <c r="AD367" s="160"/>
      <c r="AE367" s="165"/>
      <c r="AF367" s="165"/>
      <c r="AG367" s="208"/>
      <c r="AH367" s="208"/>
      <c r="AI367" s="208">
        <v>2</v>
      </c>
      <c r="AJ367" s="152">
        <v>40853</v>
      </c>
      <c r="AK367" s="208"/>
      <c r="AL367" s="208" t="s">
        <v>2580</v>
      </c>
      <c r="AM367" s="208" t="s">
        <v>2581</v>
      </c>
      <c r="AN367" s="208"/>
      <c r="AO367" s="218"/>
      <c r="AP367" s="208" t="s">
        <v>2812</v>
      </c>
    </row>
    <row r="368" spans="1:42" s="142" customFormat="1" ht="114.75" hidden="1">
      <c r="A368" s="208" t="s">
        <v>891</v>
      </c>
      <c r="B368" s="148">
        <v>32033</v>
      </c>
      <c r="C368" s="148" t="s">
        <v>352</v>
      </c>
      <c r="D368" s="148" t="s">
        <v>739</v>
      </c>
      <c r="E368" s="148" t="s">
        <v>354</v>
      </c>
      <c r="F368" s="148" t="s">
        <v>740</v>
      </c>
      <c r="G368" s="148">
        <v>7237711</v>
      </c>
      <c r="H368" s="148" t="s">
        <v>741</v>
      </c>
      <c r="I368" s="148" t="s">
        <v>648</v>
      </c>
      <c r="J368" s="148"/>
      <c r="K368" s="148" t="s">
        <v>742</v>
      </c>
      <c r="L368" s="148" t="s">
        <v>50</v>
      </c>
      <c r="M368" s="148" t="s">
        <v>32</v>
      </c>
      <c r="N368" s="148">
        <v>2008</v>
      </c>
      <c r="O368" s="148" t="s">
        <v>743</v>
      </c>
      <c r="P368" s="148" t="s">
        <v>708</v>
      </c>
      <c r="Q368" s="148">
        <v>280</v>
      </c>
      <c r="R368" s="148"/>
      <c r="S368" s="148" t="s">
        <v>649</v>
      </c>
      <c r="T368" s="208"/>
      <c r="U368" s="156">
        <v>303.89999999999998</v>
      </c>
      <c r="V368" s="148" t="s">
        <v>41</v>
      </c>
      <c r="W368" s="148" t="s">
        <v>689</v>
      </c>
      <c r="X368" s="148" t="s">
        <v>41</v>
      </c>
      <c r="Y368" s="148"/>
      <c r="Z368" s="208"/>
      <c r="AA368" s="208"/>
      <c r="AB368" s="148" t="s">
        <v>912</v>
      </c>
      <c r="AC368" s="148" t="s">
        <v>2573</v>
      </c>
      <c r="AD368" s="160"/>
      <c r="AE368" s="165"/>
      <c r="AF368" s="165"/>
      <c r="AG368" s="208"/>
      <c r="AH368" s="208"/>
      <c r="AI368" s="208">
        <v>9</v>
      </c>
      <c r="AJ368" s="152">
        <v>40853</v>
      </c>
      <c r="AK368" s="208"/>
      <c r="AL368" s="208" t="s">
        <v>2756</v>
      </c>
      <c r="AM368" s="208" t="s">
        <v>2581</v>
      </c>
      <c r="AN368" s="208"/>
      <c r="AO368" s="218"/>
      <c r="AP368" s="208" t="s">
        <v>2812</v>
      </c>
    </row>
    <row r="369" spans="1:42" s="142" customFormat="1" ht="216.75">
      <c r="A369" s="208" t="s">
        <v>886</v>
      </c>
      <c r="B369" s="148">
        <v>30043</v>
      </c>
      <c r="C369" s="148" t="s">
        <v>256</v>
      </c>
      <c r="D369" s="148" t="s">
        <v>202</v>
      </c>
      <c r="E369" s="148" t="s">
        <v>258</v>
      </c>
      <c r="F369" s="148" t="s">
        <v>744</v>
      </c>
      <c r="G369" s="148">
        <v>7302311</v>
      </c>
      <c r="H369" s="148" t="s">
        <v>745</v>
      </c>
      <c r="I369" s="148" t="s">
        <v>648</v>
      </c>
      <c r="J369" s="148"/>
      <c r="K369" s="148" t="s">
        <v>746</v>
      </c>
      <c r="L369" s="148" t="s">
        <v>747</v>
      </c>
      <c r="M369" s="148" t="s">
        <v>32</v>
      </c>
      <c r="N369" s="148">
        <v>2008</v>
      </c>
      <c r="O369" s="148" t="s">
        <v>748</v>
      </c>
      <c r="P369" s="148" t="s">
        <v>750</v>
      </c>
      <c r="Q369" s="148">
        <v>1.7</v>
      </c>
      <c r="R369" s="148"/>
      <c r="S369" s="148" t="s">
        <v>649</v>
      </c>
      <c r="T369" s="208"/>
      <c r="U369" s="156">
        <v>0.1</v>
      </c>
      <c r="V369" s="148" t="s">
        <v>41</v>
      </c>
      <c r="W369" s="148" t="s">
        <v>36</v>
      </c>
      <c r="X369" s="148" t="s">
        <v>41</v>
      </c>
      <c r="Y369" s="148"/>
      <c r="Z369" s="208"/>
      <c r="AA369" s="208"/>
      <c r="AB369" s="148" t="s">
        <v>41</v>
      </c>
      <c r="AC369" s="208" t="s">
        <v>2304</v>
      </c>
      <c r="AD369" s="160">
        <v>1</v>
      </c>
      <c r="AE369" s="260">
        <v>21505614</v>
      </c>
      <c r="AF369" s="165"/>
      <c r="AG369" s="208"/>
      <c r="AH369" s="262" t="s">
        <v>2834</v>
      </c>
      <c r="AI369" s="208">
        <v>2</v>
      </c>
      <c r="AJ369" s="263" t="s">
        <v>2836</v>
      </c>
      <c r="AK369" s="208"/>
      <c r="AL369" s="208" t="s">
        <v>2591</v>
      </c>
      <c r="AM369" s="208"/>
      <c r="AN369" s="208" t="s">
        <v>2581</v>
      </c>
      <c r="AO369" s="218">
        <f>AD369*U369</f>
        <v>0.1</v>
      </c>
      <c r="AP369" s="208" t="s">
        <v>2812</v>
      </c>
    </row>
    <row r="370" spans="1:42" s="142" customFormat="1" ht="114.75" hidden="1">
      <c r="A370" s="208" t="s">
        <v>891</v>
      </c>
      <c r="B370" s="148">
        <v>32015</v>
      </c>
      <c r="C370" s="148" t="s">
        <v>352</v>
      </c>
      <c r="D370" s="148" t="s">
        <v>751</v>
      </c>
      <c r="E370" s="148" t="s">
        <v>354</v>
      </c>
      <c r="F370" s="148" t="s">
        <v>752</v>
      </c>
      <c r="G370" s="148">
        <v>7303011</v>
      </c>
      <c r="H370" s="148" t="s">
        <v>753</v>
      </c>
      <c r="I370" s="148" t="s">
        <v>648</v>
      </c>
      <c r="J370" s="148"/>
      <c r="K370" s="148" t="s">
        <v>754</v>
      </c>
      <c r="L370" s="148" t="s">
        <v>50</v>
      </c>
      <c r="M370" s="148" t="s">
        <v>32</v>
      </c>
      <c r="N370" s="148">
        <v>2008</v>
      </c>
      <c r="O370" s="148" t="s">
        <v>755</v>
      </c>
      <c r="P370" s="148" t="s">
        <v>757</v>
      </c>
      <c r="Q370" s="148">
        <v>851.5</v>
      </c>
      <c r="R370" s="148"/>
      <c r="S370" s="148" t="s">
        <v>649</v>
      </c>
      <c r="T370" s="208"/>
      <c r="U370" s="156">
        <v>92.8</v>
      </c>
      <c r="V370" s="148" t="s">
        <v>41</v>
      </c>
      <c r="W370" s="148" t="s">
        <v>689</v>
      </c>
      <c r="X370" s="148" t="s">
        <v>41</v>
      </c>
      <c r="Y370" s="148"/>
      <c r="Z370" s="208"/>
      <c r="AA370" s="208"/>
      <c r="AB370" s="148" t="s">
        <v>912</v>
      </c>
      <c r="AC370" s="148" t="s">
        <v>2573</v>
      </c>
      <c r="AD370" s="160"/>
      <c r="AE370" s="165"/>
      <c r="AF370" s="165"/>
      <c r="AG370" s="208"/>
      <c r="AH370" s="208"/>
      <c r="AI370" s="208">
        <v>9</v>
      </c>
      <c r="AJ370" s="152">
        <v>40853</v>
      </c>
      <c r="AK370" s="208"/>
      <c r="AL370" s="208" t="s">
        <v>2756</v>
      </c>
      <c r="AM370" s="208" t="s">
        <v>2581</v>
      </c>
      <c r="AN370" s="208"/>
      <c r="AO370" s="218"/>
      <c r="AP370" s="208" t="s">
        <v>2812</v>
      </c>
    </row>
    <row r="371" spans="1:42" s="142" customFormat="1" ht="114.75" hidden="1">
      <c r="A371" s="208" t="s">
        <v>891</v>
      </c>
      <c r="B371" s="148">
        <v>32015</v>
      </c>
      <c r="C371" s="148" t="s">
        <v>352</v>
      </c>
      <c r="D371" s="148" t="s">
        <v>751</v>
      </c>
      <c r="E371" s="148" t="s">
        <v>354</v>
      </c>
      <c r="F371" s="148" t="s">
        <v>758</v>
      </c>
      <c r="G371" s="148">
        <v>7303111</v>
      </c>
      <c r="H371" s="148" t="s">
        <v>759</v>
      </c>
      <c r="I371" s="148" t="s">
        <v>648</v>
      </c>
      <c r="J371" s="148"/>
      <c r="K371" s="148" t="s">
        <v>760</v>
      </c>
      <c r="L371" s="148" t="s">
        <v>50</v>
      </c>
      <c r="M371" s="148" t="s">
        <v>32</v>
      </c>
      <c r="N371" s="148">
        <v>2008</v>
      </c>
      <c r="O371" s="148" t="s">
        <v>761</v>
      </c>
      <c r="P371" s="148" t="s">
        <v>763</v>
      </c>
      <c r="Q371" s="148" t="s">
        <v>466</v>
      </c>
      <c r="R371" s="148"/>
      <c r="S371" s="148" t="s">
        <v>649</v>
      </c>
      <c r="T371" s="208"/>
      <c r="U371" s="148"/>
      <c r="V371" s="148" t="s">
        <v>41</v>
      </c>
      <c r="W371" s="148" t="s">
        <v>689</v>
      </c>
      <c r="X371" s="148" t="s">
        <v>41</v>
      </c>
      <c r="Y371" s="148"/>
      <c r="Z371" s="208"/>
      <c r="AA371" s="208"/>
      <c r="AB371" s="148" t="s">
        <v>912</v>
      </c>
      <c r="AC371" s="148" t="s">
        <v>2573</v>
      </c>
      <c r="AD371" s="160"/>
      <c r="AE371" s="165"/>
      <c r="AF371" s="165"/>
      <c r="AG371" s="208"/>
      <c r="AH371" s="208"/>
      <c r="AI371" s="208">
        <v>9</v>
      </c>
      <c r="AJ371" s="152">
        <v>40853</v>
      </c>
      <c r="AK371" s="208"/>
      <c r="AL371" s="208" t="s">
        <v>2756</v>
      </c>
      <c r="AM371" s="208" t="s">
        <v>2581</v>
      </c>
      <c r="AN371" s="208"/>
      <c r="AO371" s="218"/>
      <c r="AP371" s="208" t="s">
        <v>2812</v>
      </c>
    </row>
    <row r="372" spans="1:42" s="142" customFormat="1" ht="114.75" hidden="1">
      <c r="A372" s="208" t="s">
        <v>891</v>
      </c>
      <c r="B372" s="148">
        <v>32027</v>
      </c>
      <c r="C372" s="148" t="s">
        <v>352</v>
      </c>
      <c r="D372" s="148" t="s">
        <v>764</v>
      </c>
      <c r="E372" s="148" t="s">
        <v>354</v>
      </c>
      <c r="F372" s="148" t="s">
        <v>765</v>
      </c>
      <c r="G372" s="148">
        <v>8177211</v>
      </c>
      <c r="H372" s="148" t="s">
        <v>766</v>
      </c>
      <c r="I372" s="148" t="s">
        <v>648</v>
      </c>
      <c r="J372" s="148"/>
      <c r="K372" s="148" t="s">
        <v>767</v>
      </c>
      <c r="L372" s="148" t="s">
        <v>50</v>
      </c>
      <c r="M372" s="148" t="s">
        <v>32</v>
      </c>
      <c r="N372" s="148">
        <v>2008</v>
      </c>
      <c r="O372" s="148" t="s">
        <v>768</v>
      </c>
      <c r="P372" s="148" t="s">
        <v>770</v>
      </c>
      <c r="Q372" s="148">
        <v>160</v>
      </c>
      <c r="R372" s="148"/>
      <c r="S372" s="148" t="s">
        <v>649</v>
      </c>
      <c r="T372" s="208"/>
      <c r="U372" s="156">
        <v>158.4</v>
      </c>
      <c r="V372" s="148" t="s">
        <v>41</v>
      </c>
      <c r="W372" s="148" t="s">
        <v>689</v>
      </c>
      <c r="X372" s="148" t="s">
        <v>41</v>
      </c>
      <c r="Y372" s="148"/>
      <c r="Z372" s="208"/>
      <c r="AA372" s="208"/>
      <c r="AB372" s="148" t="s">
        <v>912</v>
      </c>
      <c r="AC372" s="148" t="s">
        <v>2573</v>
      </c>
      <c r="AD372" s="160"/>
      <c r="AE372" s="165"/>
      <c r="AF372" s="165"/>
      <c r="AG372" s="208"/>
      <c r="AH372" s="208"/>
      <c r="AI372" s="208">
        <v>9</v>
      </c>
      <c r="AJ372" s="152">
        <v>40853</v>
      </c>
      <c r="AK372" s="208"/>
      <c r="AL372" s="208" t="s">
        <v>2756</v>
      </c>
      <c r="AM372" s="208" t="s">
        <v>2581</v>
      </c>
      <c r="AN372" s="208"/>
      <c r="AO372" s="218"/>
      <c r="AP372" s="208" t="s">
        <v>2812</v>
      </c>
    </row>
    <row r="373" spans="1:42" s="142" customFormat="1" ht="267.75" hidden="1">
      <c r="A373" s="208" t="s">
        <v>891</v>
      </c>
      <c r="B373" s="148">
        <v>32011</v>
      </c>
      <c r="C373" s="148" t="s">
        <v>352</v>
      </c>
      <c r="D373" s="148" t="s">
        <v>709</v>
      </c>
      <c r="E373" s="148" t="s">
        <v>354</v>
      </c>
      <c r="F373" s="148" t="s">
        <v>771</v>
      </c>
      <c r="G373" s="148">
        <v>8177811</v>
      </c>
      <c r="H373" s="148" t="s">
        <v>772</v>
      </c>
      <c r="I373" s="148" t="s">
        <v>648</v>
      </c>
      <c r="J373" s="148"/>
      <c r="K373" s="148" t="s">
        <v>773</v>
      </c>
      <c r="L373" s="148" t="s">
        <v>50</v>
      </c>
      <c r="M373" s="148" t="s">
        <v>32</v>
      </c>
      <c r="N373" s="148">
        <v>2008</v>
      </c>
      <c r="O373" s="148" t="s">
        <v>774</v>
      </c>
      <c r="P373" s="148" t="s">
        <v>708</v>
      </c>
      <c r="Q373" s="148">
        <v>700</v>
      </c>
      <c r="R373" s="148"/>
      <c r="S373" s="148" t="s">
        <v>649</v>
      </c>
      <c r="T373" s="208"/>
      <c r="U373" s="156">
        <v>1083.7</v>
      </c>
      <c r="V373" s="148" t="s">
        <v>776</v>
      </c>
      <c r="W373" s="148" t="s">
        <v>36</v>
      </c>
      <c r="X373" s="148" t="s">
        <v>2285</v>
      </c>
      <c r="Y373" s="148" t="s">
        <v>2527</v>
      </c>
      <c r="Z373" s="208"/>
      <c r="AA373" s="208"/>
      <c r="AB373" s="148" t="s">
        <v>41</v>
      </c>
      <c r="AC373" s="148" t="s">
        <v>2573</v>
      </c>
      <c r="AD373" s="160"/>
      <c r="AE373" s="165"/>
      <c r="AF373" s="165"/>
      <c r="AG373" s="208"/>
      <c r="AH373" s="208"/>
      <c r="AI373" s="208">
        <v>9</v>
      </c>
      <c r="AJ373" s="152">
        <v>40853</v>
      </c>
      <c r="AK373" s="208"/>
      <c r="AL373" s="208" t="s">
        <v>2756</v>
      </c>
      <c r="AM373" s="208" t="s">
        <v>2581</v>
      </c>
      <c r="AN373" s="208"/>
      <c r="AO373" s="218"/>
      <c r="AP373" s="208" t="s">
        <v>2812</v>
      </c>
    </row>
    <row r="374" spans="1:42" s="142" customFormat="1" ht="114.75" hidden="1">
      <c r="A374" s="208" t="s">
        <v>891</v>
      </c>
      <c r="B374" s="148">
        <v>32021</v>
      </c>
      <c r="C374" s="148" t="s">
        <v>352</v>
      </c>
      <c r="D374" s="148" t="s">
        <v>680</v>
      </c>
      <c r="E374" s="148" t="s">
        <v>354</v>
      </c>
      <c r="F374" s="148" t="s">
        <v>777</v>
      </c>
      <c r="G374" s="148">
        <v>8178011</v>
      </c>
      <c r="H374" s="148" t="s">
        <v>778</v>
      </c>
      <c r="I374" s="148" t="s">
        <v>648</v>
      </c>
      <c r="J374" s="148"/>
      <c r="K374" s="148" t="s">
        <v>779</v>
      </c>
      <c r="L374" s="148" t="s">
        <v>50</v>
      </c>
      <c r="M374" s="148" t="s">
        <v>32</v>
      </c>
      <c r="N374" s="148">
        <v>2008</v>
      </c>
      <c r="O374" s="148" t="s">
        <v>780</v>
      </c>
      <c r="P374" s="148" t="s">
        <v>782</v>
      </c>
      <c r="Q374" s="148">
        <v>40</v>
      </c>
      <c r="R374" s="148"/>
      <c r="S374" s="148" t="s">
        <v>649</v>
      </c>
      <c r="T374" s="208"/>
      <c r="U374" s="156">
        <v>13.1</v>
      </c>
      <c r="V374" s="148" t="s">
        <v>41</v>
      </c>
      <c r="W374" s="148" t="s">
        <v>689</v>
      </c>
      <c r="X374" s="148" t="s">
        <v>41</v>
      </c>
      <c r="Y374" s="148"/>
      <c r="Z374" s="208"/>
      <c r="AA374" s="208"/>
      <c r="AB374" s="148" t="s">
        <v>912</v>
      </c>
      <c r="AC374" s="148" t="s">
        <v>2573</v>
      </c>
      <c r="AD374" s="160"/>
      <c r="AE374" s="165"/>
      <c r="AF374" s="165"/>
      <c r="AG374" s="208"/>
      <c r="AH374" s="208"/>
      <c r="AI374" s="208">
        <v>9</v>
      </c>
      <c r="AJ374" s="152">
        <v>40853</v>
      </c>
      <c r="AK374" s="208"/>
      <c r="AL374" s="208" t="s">
        <v>2756</v>
      </c>
      <c r="AM374" s="208" t="s">
        <v>2581</v>
      </c>
      <c r="AN374" s="208"/>
      <c r="AO374" s="218"/>
      <c r="AP374" s="208" t="s">
        <v>2812</v>
      </c>
    </row>
    <row r="375" spans="1:42" s="142" customFormat="1" ht="114.75" hidden="1">
      <c r="A375" s="208" t="s">
        <v>891</v>
      </c>
      <c r="B375" s="148">
        <v>32013</v>
      </c>
      <c r="C375" s="148" t="s">
        <v>352</v>
      </c>
      <c r="D375" s="148" t="s">
        <v>718</v>
      </c>
      <c r="E375" s="148" t="s">
        <v>354</v>
      </c>
      <c r="F375" s="148" t="s">
        <v>783</v>
      </c>
      <c r="G375" s="148">
        <v>8178211</v>
      </c>
      <c r="H375" s="148" t="s">
        <v>784</v>
      </c>
      <c r="I375" s="148" t="s">
        <v>648</v>
      </c>
      <c r="J375" s="148"/>
      <c r="K375" s="148" t="s">
        <v>785</v>
      </c>
      <c r="L375" s="148" t="s">
        <v>41</v>
      </c>
      <c r="M375" s="148" t="s">
        <v>32</v>
      </c>
      <c r="N375" s="148">
        <v>2008</v>
      </c>
      <c r="O375" s="148" t="s">
        <v>786</v>
      </c>
      <c r="P375" s="148" t="s">
        <v>724</v>
      </c>
      <c r="Q375" s="148">
        <v>592</v>
      </c>
      <c r="R375" s="148"/>
      <c r="S375" s="148" t="s">
        <v>649</v>
      </c>
      <c r="T375" s="208"/>
      <c r="U375" s="156">
        <v>1837</v>
      </c>
      <c r="V375" s="148" t="s">
        <v>41</v>
      </c>
      <c r="W375" s="148" t="s">
        <v>689</v>
      </c>
      <c r="X375" s="148" t="s">
        <v>41</v>
      </c>
      <c r="Y375" s="148"/>
      <c r="Z375" s="208"/>
      <c r="AA375" s="208"/>
      <c r="AB375" s="148" t="s">
        <v>912</v>
      </c>
      <c r="AC375" s="148" t="s">
        <v>2573</v>
      </c>
      <c r="AD375" s="160"/>
      <c r="AE375" s="165"/>
      <c r="AF375" s="165"/>
      <c r="AG375" s="208"/>
      <c r="AH375" s="208"/>
      <c r="AI375" s="208">
        <v>9</v>
      </c>
      <c r="AJ375" s="152">
        <v>40853</v>
      </c>
      <c r="AK375" s="208"/>
      <c r="AL375" s="208" t="s">
        <v>2756</v>
      </c>
      <c r="AM375" s="208" t="s">
        <v>2581</v>
      </c>
      <c r="AN375" s="208"/>
      <c r="AO375" s="218"/>
      <c r="AP375" s="208" t="s">
        <v>2812</v>
      </c>
    </row>
    <row r="376" spans="1:42" s="142" customFormat="1" ht="114.75" hidden="1">
      <c r="A376" s="208" t="s">
        <v>891</v>
      </c>
      <c r="B376" s="148">
        <v>32027</v>
      </c>
      <c r="C376" s="148" t="s">
        <v>352</v>
      </c>
      <c r="D376" s="148" t="s">
        <v>764</v>
      </c>
      <c r="E376" s="148" t="s">
        <v>354</v>
      </c>
      <c r="F376" s="148" t="s">
        <v>788</v>
      </c>
      <c r="G376" s="148">
        <v>8179011</v>
      </c>
      <c r="H376" s="148" t="s">
        <v>789</v>
      </c>
      <c r="I376" s="148" t="s">
        <v>648</v>
      </c>
      <c r="J376" s="148"/>
      <c r="K376" s="148" t="s">
        <v>790</v>
      </c>
      <c r="L376" s="148" t="s">
        <v>50</v>
      </c>
      <c r="M376" s="148" t="s">
        <v>32</v>
      </c>
      <c r="N376" s="148">
        <v>2008</v>
      </c>
      <c r="O376" s="148" t="s">
        <v>791</v>
      </c>
      <c r="P376" s="148" t="s">
        <v>793</v>
      </c>
      <c r="Q376" s="148">
        <v>138</v>
      </c>
      <c r="R376" s="148"/>
      <c r="S376" s="148" t="s">
        <v>649</v>
      </c>
      <c r="T376" s="208"/>
      <c r="U376" s="156">
        <v>8</v>
      </c>
      <c r="V376" s="148" t="s">
        <v>41</v>
      </c>
      <c r="W376" s="148" t="s">
        <v>689</v>
      </c>
      <c r="X376" s="148" t="s">
        <v>41</v>
      </c>
      <c r="Y376" s="148"/>
      <c r="Z376" s="208"/>
      <c r="AA376" s="208"/>
      <c r="AB376" s="148" t="s">
        <v>912</v>
      </c>
      <c r="AC376" s="148" t="s">
        <v>2573</v>
      </c>
      <c r="AD376" s="160"/>
      <c r="AE376" s="165"/>
      <c r="AF376" s="165"/>
      <c r="AG376" s="208"/>
      <c r="AH376" s="208"/>
      <c r="AI376" s="208">
        <v>9</v>
      </c>
      <c r="AJ376" s="152">
        <v>40853</v>
      </c>
      <c r="AK376" s="208"/>
      <c r="AL376" s="208" t="s">
        <v>2756</v>
      </c>
      <c r="AM376" s="208" t="s">
        <v>2581</v>
      </c>
      <c r="AN376" s="208"/>
      <c r="AO376" s="218"/>
      <c r="AP376" s="208" t="s">
        <v>2812</v>
      </c>
    </row>
    <row r="377" spans="1:42" s="142" customFormat="1" ht="114.75" hidden="1">
      <c r="A377" s="208" t="s">
        <v>891</v>
      </c>
      <c r="B377" s="148">
        <v>32013</v>
      </c>
      <c r="C377" s="148" t="s">
        <v>352</v>
      </c>
      <c r="D377" s="148" t="s">
        <v>718</v>
      </c>
      <c r="E377" s="148" t="s">
        <v>354</v>
      </c>
      <c r="F377" s="148" t="s">
        <v>794</v>
      </c>
      <c r="G377" s="148">
        <v>8179211</v>
      </c>
      <c r="H377" s="148" t="s">
        <v>795</v>
      </c>
      <c r="I377" s="148" t="s">
        <v>648</v>
      </c>
      <c r="J377" s="148"/>
      <c r="K377" s="148" t="s">
        <v>796</v>
      </c>
      <c r="L377" s="148" t="s">
        <v>41</v>
      </c>
      <c r="M377" s="148" t="s">
        <v>32</v>
      </c>
      <c r="N377" s="148">
        <v>2008</v>
      </c>
      <c r="O377" s="148" t="s">
        <v>797</v>
      </c>
      <c r="P377" s="148" t="s">
        <v>799</v>
      </c>
      <c r="Q377" s="148">
        <v>622</v>
      </c>
      <c r="R377" s="148"/>
      <c r="S377" s="148" t="s">
        <v>649</v>
      </c>
      <c r="T377" s="208"/>
      <c r="U377" s="156">
        <v>66.599999999999994</v>
      </c>
      <c r="V377" s="148" t="s">
        <v>41</v>
      </c>
      <c r="W377" s="148" t="s">
        <v>689</v>
      </c>
      <c r="X377" s="148" t="s">
        <v>41</v>
      </c>
      <c r="Y377" s="148"/>
      <c r="Z377" s="208"/>
      <c r="AA377" s="208"/>
      <c r="AB377" s="148" t="s">
        <v>912</v>
      </c>
      <c r="AC377" s="148" t="s">
        <v>2573</v>
      </c>
      <c r="AD377" s="160"/>
      <c r="AE377" s="165"/>
      <c r="AF377" s="165"/>
      <c r="AG377" s="208"/>
      <c r="AH377" s="208"/>
      <c r="AI377" s="208">
        <v>9</v>
      </c>
      <c r="AJ377" s="152">
        <v>40853</v>
      </c>
      <c r="AK377" s="208"/>
      <c r="AL377" s="208" t="s">
        <v>2756</v>
      </c>
      <c r="AM377" s="208" t="s">
        <v>2581</v>
      </c>
      <c r="AN377" s="208"/>
      <c r="AO377" s="218"/>
      <c r="AP377" s="208" t="s">
        <v>2812</v>
      </c>
    </row>
    <row r="378" spans="1:42" s="142" customFormat="1" ht="114.75" hidden="1">
      <c r="A378" s="208" t="s">
        <v>891</v>
      </c>
      <c r="B378" s="148">
        <v>32013</v>
      </c>
      <c r="C378" s="148" t="s">
        <v>352</v>
      </c>
      <c r="D378" s="148" t="s">
        <v>718</v>
      </c>
      <c r="E378" s="148" t="s">
        <v>354</v>
      </c>
      <c r="F378" s="148" t="s">
        <v>800</v>
      </c>
      <c r="G378" s="148">
        <v>8209911</v>
      </c>
      <c r="H378" s="148" t="s">
        <v>801</v>
      </c>
      <c r="I378" s="148" t="s">
        <v>648</v>
      </c>
      <c r="J378" s="148"/>
      <c r="K378" s="148" t="s">
        <v>802</v>
      </c>
      <c r="L378" s="148" t="s">
        <v>50</v>
      </c>
      <c r="M378" s="148" t="s">
        <v>32</v>
      </c>
      <c r="N378" s="148">
        <v>2008</v>
      </c>
      <c r="O378" s="148" t="s">
        <v>803</v>
      </c>
      <c r="P378" s="148" t="s">
        <v>799</v>
      </c>
      <c r="Q378" s="148">
        <v>327.60000000000002</v>
      </c>
      <c r="R378" s="148"/>
      <c r="S378" s="148" t="s">
        <v>649</v>
      </c>
      <c r="T378" s="208"/>
      <c r="U378" s="156">
        <v>8</v>
      </c>
      <c r="V378" s="148" t="s">
        <v>41</v>
      </c>
      <c r="W378" s="148" t="s">
        <v>689</v>
      </c>
      <c r="X378" s="148" t="s">
        <v>41</v>
      </c>
      <c r="Y378" s="148"/>
      <c r="Z378" s="208"/>
      <c r="AA378" s="208"/>
      <c r="AB378" s="148" t="s">
        <v>912</v>
      </c>
      <c r="AC378" s="148" t="s">
        <v>2573</v>
      </c>
      <c r="AD378" s="160"/>
      <c r="AE378" s="165"/>
      <c r="AF378" s="165"/>
      <c r="AG378" s="208"/>
      <c r="AH378" s="208"/>
      <c r="AI378" s="208">
        <v>9</v>
      </c>
      <c r="AJ378" s="152">
        <v>40853</v>
      </c>
      <c r="AK378" s="208"/>
      <c r="AL378" s="208" t="s">
        <v>2756</v>
      </c>
      <c r="AM378" s="208" t="s">
        <v>2581</v>
      </c>
      <c r="AN378" s="208"/>
      <c r="AO378" s="218"/>
      <c r="AP378" s="208" t="s">
        <v>2812</v>
      </c>
    </row>
    <row r="379" spans="1:42" s="142" customFormat="1" ht="178.5" hidden="1">
      <c r="A379" s="208" t="s">
        <v>891</v>
      </c>
      <c r="B379" s="148">
        <v>32011</v>
      </c>
      <c r="C379" s="148" t="s">
        <v>352</v>
      </c>
      <c r="D379" s="148" t="s">
        <v>709</v>
      </c>
      <c r="E379" s="148" t="s">
        <v>354</v>
      </c>
      <c r="F379" s="148" t="s">
        <v>805</v>
      </c>
      <c r="G379" s="148">
        <v>8210011</v>
      </c>
      <c r="H379" s="147" t="s">
        <v>806</v>
      </c>
      <c r="I379" s="148" t="s">
        <v>648</v>
      </c>
      <c r="J379" s="148"/>
      <c r="K379" s="148" t="s">
        <v>807</v>
      </c>
      <c r="L379" s="148" t="s">
        <v>50</v>
      </c>
      <c r="M379" s="148" t="s">
        <v>32</v>
      </c>
      <c r="N379" s="148">
        <v>2008</v>
      </c>
      <c r="O379" s="148" t="s">
        <v>808</v>
      </c>
      <c r="P379" s="148" t="s">
        <v>708</v>
      </c>
      <c r="Q379" s="148">
        <v>690.00000000000011</v>
      </c>
      <c r="R379" s="148"/>
      <c r="S379" s="148" t="s">
        <v>649</v>
      </c>
      <c r="T379" s="208"/>
      <c r="U379" s="148"/>
      <c r="V379" s="148" t="s">
        <v>811</v>
      </c>
      <c r="W379" s="148" t="s">
        <v>689</v>
      </c>
      <c r="X379" s="148" t="s">
        <v>2302</v>
      </c>
      <c r="Y379" s="148" t="s">
        <v>2495</v>
      </c>
      <c r="Z379" s="208"/>
      <c r="AA379" s="208"/>
      <c r="AB379" s="148" t="s">
        <v>912</v>
      </c>
      <c r="AC379" s="148" t="s">
        <v>2573</v>
      </c>
      <c r="AD379" s="160"/>
      <c r="AE379" s="165"/>
      <c r="AF379" s="165"/>
      <c r="AG379" s="208"/>
      <c r="AH379" s="208"/>
      <c r="AI379" s="208">
        <v>9</v>
      </c>
      <c r="AJ379" s="152">
        <v>40853</v>
      </c>
      <c r="AK379" s="208"/>
      <c r="AL379" s="208" t="s">
        <v>2756</v>
      </c>
      <c r="AM379" s="208" t="s">
        <v>2581</v>
      </c>
      <c r="AN379" s="208"/>
      <c r="AO379" s="218"/>
      <c r="AP379" s="208" t="s">
        <v>2812</v>
      </c>
    </row>
    <row r="380" spans="1:42" s="142" customFormat="1" ht="30" hidden="1" customHeight="1">
      <c r="A380" s="208" t="s">
        <v>905</v>
      </c>
      <c r="B380" s="153" t="s">
        <v>642</v>
      </c>
      <c r="C380" s="148" t="s">
        <v>643</v>
      </c>
      <c r="D380" s="148" t="s">
        <v>644</v>
      </c>
      <c r="E380" s="148" t="s">
        <v>41</v>
      </c>
      <c r="F380" s="148" t="s">
        <v>41</v>
      </c>
      <c r="G380" s="148">
        <v>10594011</v>
      </c>
      <c r="H380" s="148" t="s">
        <v>812</v>
      </c>
      <c r="I380" s="148" t="s">
        <v>648</v>
      </c>
      <c r="J380" s="148"/>
      <c r="K380" s="148" t="s">
        <v>813</v>
      </c>
      <c r="L380" s="148" t="s">
        <v>41</v>
      </c>
      <c r="M380" s="148" t="s">
        <v>32</v>
      </c>
      <c r="N380" s="148">
        <v>2008</v>
      </c>
      <c r="O380" s="148" t="s">
        <v>814</v>
      </c>
      <c r="P380" s="148" t="s">
        <v>816</v>
      </c>
      <c r="Q380" s="148">
        <v>1</v>
      </c>
      <c r="R380" s="148"/>
      <c r="S380" s="148" t="s">
        <v>649</v>
      </c>
      <c r="T380" s="208"/>
      <c r="U380" s="156">
        <v>0.4</v>
      </c>
      <c r="V380" s="148" t="s">
        <v>41</v>
      </c>
      <c r="W380" s="148" t="s">
        <v>36</v>
      </c>
      <c r="X380" s="148" t="s">
        <v>41</v>
      </c>
      <c r="Y380" s="148"/>
      <c r="Z380" s="208"/>
      <c r="AA380" s="208"/>
      <c r="AB380" s="148" t="s">
        <v>41</v>
      </c>
      <c r="AC380" s="148" t="s">
        <v>2304</v>
      </c>
      <c r="AD380" s="160">
        <v>1</v>
      </c>
      <c r="AE380" s="165">
        <v>71364014</v>
      </c>
      <c r="AF380" s="165"/>
      <c r="AG380" s="208"/>
      <c r="AH380" s="208" t="s">
        <v>2589</v>
      </c>
      <c r="AI380" s="208">
        <v>2</v>
      </c>
      <c r="AJ380" s="152">
        <v>40865</v>
      </c>
      <c r="AK380" s="208"/>
      <c r="AL380" s="208" t="s">
        <v>2580</v>
      </c>
      <c r="AM380" s="208"/>
      <c r="AN380" s="208" t="s">
        <v>2581</v>
      </c>
      <c r="AO380" s="218">
        <f>AD380*U380</f>
        <v>0.4</v>
      </c>
      <c r="AP380" s="208" t="s">
        <v>2812</v>
      </c>
    </row>
  </sheetData>
  <autoFilter ref="A1:AO380">
    <filterColumn colId="30">
      <colorFilter dxfId="0"/>
    </filterColumn>
  </autoFilter>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filterMode="1"/>
  <dimension ref="A1:AP380"/>
  <sheetViews>
    <sheetView topLeftCell="AC1" zoomScale="85" zoomScaleNormal="85" workbookViewId="0">
      <pane ySplit="1" topLeftCell="A2" activePane="bottomLeft" state="frozen"/>
      <selection pane="bottomLeft" activeCell="AJ369" sqref="AJ369"/>
    </sheetView>
  </sheetViews>
  <sheetFormatPr defaultColWidth="10.7109375" defaultRowHeight="23.1" customHeight="1"/>
  <cols>
    <col min="1" max="1" width="10.7109375" style="251"/>
    <col min="2" max="2" width="10.85546875" style="233" bestFit="1" customWidth="1"/>
    <col min="3" max="5" width="10.7109375" style="233"/>
    <col min="6" max="7" width="10.85546875" style="233" bestFit="1" customWidth="1"/>
    <col min="8" max="8" width="10.7109375" style="233"/>
    <col min="9" max="11" width="10.7109375" style="251"/>
    <col min="12" max="13" width="10.7109375" style="233"/>
    <col min="14" max="14" width="10.85546875" style="233" bestFit="1" customWidth="1"/>
    <col min="15" max="15" width="10.7109375" style="251"/>
    <col min="16" max="16" width="10.7109375" style="233"/>
    <col min="17" max="17" width="12" style="233" bestFit="1" customWidth="1"/>
    <col min="18" max="18" width="10.7109375" style="251"/>
    <col min="19" max="19" width="11.5703125" style="233" bestFit="1" customWidth="1"/>
    <col min="20" max="20" width="12" style="233" bestFit="1" customWidth="1"/>
    <col min="21" max="21" width="10.85546875" style="233" bestFit="1" customWidth="1"/>
    <col min="22" max="22" width="10.7109375" style="233"/>
    <col min="23" max="23" width="10.7109375" style="251"/>
    <col min="24" max="24" width="10.7109375" style="233"/>
    <col min="25" max="25" width="10.7109375" style="251"/>
    <col min="26" max="26" width="10.7109375" style="233"/>
    <col min="27" max="28" width="10.85546875" style="233" bestFit="1" customWidth="1"/>
    <col min="29" max="29" width="10.7109375" style="233"/>
    <col min="30" max="30" width="12" style="233" bestFit="1" customWidth="1"/>
    <col min="31" max="31" width="10.85546875" style="233" bestFit="1" customWidth="1"/>
    <col min="32" max="32" width="12" style="233" bestFit="1" customWidth="1"/>
    <col min="33" max="33" width="10.7109375" style="233"/>
    <col min="34" max="34" width="10.7109375" style="251"/>
    <col min="35" max="35" width="10.85546875" style="233" bestFit="1" customWidth="1"/>
    <col min="36" max="36" width="10.85546875" style="257" bestFit="1" customWidth="1"/>
    <col min="37" max="37" width="10.85546875" style="251" bestFit="1" customWidth="1"/>
    <col min="38" max="38" width="10.7109375" style="251"/>
    <col min="39" max="40" width="10.7109375" style="252"/>
    <col min="41" max="41" width="12" style="233" bestFit="1" customWidth="1"/>
    <col min="42" max="16384" width="10.7109375" style="233"/>
  </cols>
  <sheetData>
    <row r="1" spans="1:42" s="230" customFormat="1" ht="23.1" customHeight="1">
      <c r="A1" s="220" t="s">
        <v>903</v>
      </c>
      <c r="B1" s="221" t="s">
        <v>2814</v>
      </c>
      <c r="C1" s="221" t="s">
        <v>0</v>
      </c>
      <c r="D1" s="221" t="s">
        <v>1</v>
      </c>
      <c r="E1" s="221" t="s">
        <v>2</v>
      </c>
      <c r="F1" s="221" t="s">
        <v>817</v>
      </c>
      <c r="G1" s="221" t="s">
        <v>2815</v>
      </c>
      <c r="H1" s="221" t="s">
        <v>2816</v>
      </c>
      <c r="I1" s="221" t="s">
        <v>8</v>
      </c>
      <c r="J1" s="221" t="s">
        <v>9</v>
      </c>
      <c r="K1" s="221" t="s">
        <v>6</v>
      </c>
      <c r="L1" s="221" t="s">
        <v>7</v>
      </c>
      <c r="M1" s="221" t="s">
        <v>10</v>
      </c>
      <c r="N1" s="221" t="s">
        <v>11</v>
      </c>
      <c r="O1" s="221" t="s">
        <v>12</v>
      </c>
      <c r="P1" s="221" t="s">
        <v>13</v>
      </c>
      <c r="Q1" s="222" t="s">
        <v>857</v>
      </c>
      <c r="R1" s="221" t="s">
        <v>2277</v>
      </c>
      <c r="S1" s="221" t="s">
        <v>634</v>
      </c>
      <c r="T1" s="221" t="s">
        <v>1484</v>
      </c>
      <c r="U1" s="221" t="s">
        <v>633</v>
      </c>
      <c r="V1" s="223" t="s">
        <v>640</v>
      </c>
      <c r="W1" s="223" t="s">
        <v>2279</v>
      </c>
      <c r="X1" s="224" t="s">
        <v>1485</v>
      </c>
      <c r="Y1" s="224" t="s">
        <v>21</v>
      </c>
      <c r="Z1" s="225" t="s">
        <v>907</v>
      </c>
      <c r="AA1" s="224" t="s">
        <v>863</v>
      </c>
      <c r="AB1" s="224" t="s">
        <v>864</v>
      </c>
      <c r="AC1" s="226" t="s">
        <v>2290</v>
      </c>
      <c r="AD1" s="227" t="s">
        <v>2291</v>
      </c>
      <c r="AE1" s="227" t="s">
        <v>2817</v>
      </c>
      <c r="AF1" s="227" t="s">
        <v>2419</v>
      </c>
      <c r="AG1" s="227" t="s">
        <v>2293</v>
      </c>
      <c r="AH1" s="227" t="s">
        <v>2818</v>
      </c>
      <c r="AI1" s="227" t="s">
        <v>2819</v>
      </c>
      <c r="AJ1" s="255" t="s">
        <v>2294</v>
      </c>
      <c r="AK1" s="228" t="s">
        <v>2295</v>
      </c>
      <c r="AL1" s="228" t="s">
        <v>2516</v>
      </c>
      <c r="AM1" s="228" t="s">
        <v>2517</v>
      </c>
      <c r="AN1" s="228" t="s">
        <v>2518</v>
      </c>
      <c r="AO1" s="228" t="s">
        <v>2519</v>
      </c>
      <c r="AP1" s="229" t="s">
        <v>2811</v>
      </c>
    </row>
    <row r="2" spans="1:42" ht="229.5" hidden="1">
      <c r="A2" s="203" t="s">
        <v>1994</v>
      </c>
      <c r="B2" s="203" t="s">
        <v>2259</v>
      </c>
      <c r="C2" s="203" t="s">
        <v>1996</v>
      </c>
      <c r="D2" s="203" t="s">
        <v>2260</v>
      </c>
      <c r="E2" s="203" t="s">
        <v>1997</v>
      </c>
      <c r="F2" s="203" t="s">
        <v>2261</v>
      </c>
      <c r="G2" s="203" t="s">
        <v>2262</v>
      </c>
      <c r="H2" s="203" t="s">
        <v>41</v>
      </c>
      <c r="I2" s="203" t="s">
        <v>1486</v>
      </c>
      <c r="J2" s="203" t="s">
        <v>41</v>
      </c>
      <c r="K2" s="203" t="s">
        <v>2263</v>
      </c>
      <c r="L2" s="203" t="s">
        <v>50</v>
      </c>
      <c r="M2" s="203" t="s">
        <v>2264</v>
      </c>
      <c r="N2" s="203">
        <v>2008</v>
      </c>
      <c r="O2" s="203" t="s">
        <v>2265</v>
      </c>
      <c r="P2" s="203" t="s">
        <v>2266</v>
      </c>
      <c r="Q2" s="203">
        <v>322</v>
      </c>
      <c r="R2" s="203" t="s">
        <v>1487</v>
      </c>
      <c r="S2" s="203" t="s">
        <v>41</v>
      </c>
      <c r="T2" s="203"/>
      <c r="U2" s="203"/>
      <c r="V2" s="203" t="s">
        <v>2267</v>
      </c>
      <c r="W2" s="203" t="s">
        <v>1786</v>
      </c>
      <c r="X2" s="203" t="s">
        <v>2364</v>
      </c>
      <c r="Y2" s="203" t="s">
        <v>2365</v>
      </c>
      <c r="Z2" s="203" t="s">
        <v>2364</v>
      </c>
      <c r="AA2" s="203"/>
      <c r="AB2" s="203"/>
      <c r="AC2" s="203" t="s">
        <v>2360</v>
      </c>
      <c r="AD2" s="231"/>
      <c r="AE2" s="231"/>
      <c r="AF2" s="231"/>
      <c r="AG2" s="231"/>
      <c r="AH2" s="231"/>
      <c r="AI2" s="231">
        <v>2</v>
      </c>
      <c r="AJ2" s="182">
        <v>40853</v>
      </c>
      <c r="AK2" s="231">
        <v>2</v>
      </c>
      <c r="AL2" s="231" t="s">
        <v>2580</v>
      </c>
      <c r="AM2" s="231" t="s">
        <v>2581</v>
      </c>
      <c r="AN2" s="231"/>
      <c r="AO2" s="231"/>
      <c r="AP2" s="232" t="s">
        <v>2813</v>
      </c>
    </row>
    <row r="3" spans="1:42" ht="242.25" hidden="1">
      <c r="A3" s="203" t="s">
        <v>2201</v>
      </c>
      <c r="B3" s="203" t="s">
        <v>2268</v>
      </c>
      <c r="C3" s="203" t="s">
        <v>2203</v>
      </c>
      <c r="D3" s="203" t="s">
        <v>2269</v>
      </c>
      <c r="E3" s="203" t="s">
        <v>2205</v>
      </c>
      <c r="F3" s="203" t="s">
        <v>2270</v>
      </c>
      <c r="G3" s="203" t="s">
        <v>2271</v>
      </c>
      <c r="H3" s="203" t="s">
        <v>2272</v>
      </c>
      <c r="I3" s="203" t="s">
        <v>1486</v>
      </c>
      <c r="J3" s="203" t="s">
        <v>41</v>
      </c>
      <c r="K3" s="203" t="s">
        <v>2273</v>
      </c>
      <c r="L3" s="203" t="s">
        <v>50</v>
      </c>
      <c r="M3" s="203" t="s">
        <v>2264</v>
      </c>
      <c r="N3" s="203">
        <v>2008</v>
      </c>
      <c r="O3" s="203" t="s">
        <v>2274</v>
      </c>
      <c r="P3" s="203" t="s">
        <v>2275</v>
      </c>
      <c r="Q3" s="203">
        <v>121.2</v>
      </c>
      <c r="R3" s="203" t="s">
        <v>1497</v>
      </c>
      <c r="S3" s="203" t="s">
        <v>41</v>
      </c>
      <c r="T3" s="203"/>
      <c r="U3" s="203"/>
      <c r="V3" s="203" t="s">
        <v>2276</v>
      </c>
      <c r="W3" s="203" t="s">
        <v>1786</v>
      </c>
      <c r="X3" s="203" t="s">
        <v>2285</v>
      </c>
      <c r="Y3" s="203" t="s">
        <v>2358</v>
      </c>
      <c r="Z3" s="203" t="s">
        <v>2302</v>
      </c>
      <c r="AA3" s="203" t="s">
        <v>2359</v>
      </c>
      <c r="AB3" s="203" t="s">
        <v>2359</v>
      </c>
      <c r="AC3" s="203" t="s">
        <v>2360</v>
      </c>
      <c r="AD3" s="231"/>
      <c r="AE3" s="231"/>
      <c r="AF3" s="231"/>
      <c r="AG3" s="231"/>
      <c r="AH3" s="231"/>
      <c r="AI3" s="231">
        <v>2</v>
      </c>
      <c r="AJ3" s="182">
        <v>40853</v>
      </c>
      <c r="AK3" s="231">
        <v>2</v>
      </c>
      <c r="AL3" s="231" t="s">
        <v>2580</v>
      </c>
      <c r="AM3" s="231" t="s">
        <v>2581</v>
      </c>
      <c r="AN3" s="231"/>
      <c r="AO3" s="231"/>
      <c r="AP3" s="232" t="s">
        <v>2813</v>
      </c>
    </row>
    <row r="4" spans="1:42" ht="153" hidden="1">
      <c r="A4" s="203" t="s">
        <v>896</v>
      </c>
      <c r="B4" s="203" t="s">
        <v>1498</v>
      </c>
      <c r="C4" s="203" t="s">
        <v>483</v>
      </c>
      <c r="D4" s="203" t="s">
        <v>1499</v>
      </c>
      <c r="E4" s="203" t="s">
        <v>485</v>
      </c>
      <c r="F4" s="203" t="s">
        <v>437</v>
      </c>
      <c r="G4" s="203" t="s">
        <v>1500</v>
      </c>
      <c r="H4" s="203" t="s">
        <v>41</v>
      </c>
      <c r="I4" s="203" t="s">
        <v>1486</v>
      </c>
      <c r="J4" s="203" t="s">
        <v>41</v>
      </c>
      <c r="K4" s="203" t="s">
        <v>1501</v>
      </c>
      <c r="L4" s="203" t="s">
        <v>1502</v>
      </c>
      <c r="M4" s="203" t="s">
        <v>32</v>
      </c>
      <c r="N4" s="203">
        <v>1980</v>
      </c>
      <c r="O4" s="203" t="s">
        <v>1503</v>
      </c>
      <c r="P4" s="203" t="s">
        <v>1504</v>
      </c>
      <c r="Q4" s="203">
        <v>99</v>
      </c>
      <c r="R4" s="203" t="s">
        <v>1487</v>
      </c>
      <c r="S4" s="203">
        <v>8.1999999999999993</v>
      </c>
      <c r="T4" s="203"/>
      <c r="U4" s="203"/>
      <c r="V4" s="203" t="s">
        <v>1505</v>
      </c>
      <c r="W4" s="203" t="s">
        <v>1506</v>
      </c>
      <c r="X4" s="203" t="s">
        <v>2300</v>
      </c>
      <c r="Y4" s="203"/>
      <c r="Z4" s="203"/>
      <c r="AA4" s="203"/>
      <c r="AB4" s="203"/>
      <c r="AC4" s="231" t="s">
        <v>2297</v>
      </c>
      <c r="AD4" s="231"/>
      <c r="AE4" s="231"/>
      <c r="AF4" s="231"/>
      <c r="AG4" s="231"/>
      <c r="AH4" s="231"/>
      <c r="AI4" s="231">
        <v>9</v>
      </c>
      <c r="AJ4" s="182">
        <v>40853</v>
      </c>
      <c r="AK4" s="231"/>
      <c r="AL4" s="231" t="s">
        <v>2580</v>
      </c>
      <c r="AM4" s="231" t="s">
        <v>2581</v>
      </c>
      <c r="AN4" s="231"/>
      <c r="AO4" s="231"/>
      <c r="AP4" s="232" t="s">
        <v>2813</v>
      </c>
    </row>
    <row r="5" spans="1:42" ht="191.25" hidden="1">
      <c r="A5" s="203" t="s">
        <v>1440</v>
      </c>
      <c r="B5" s="203" t="s">
        <v>1441</v>
      </c>
      <c r="C5" s="203" t="s">
        <v>1442</v>
      </c>
      <c r="D5" s="203" t="s">
        <v>1443</v>
      </c>
      <c r="E5" s="203" t="s">
        <v>1444</v>
      </c>
      <c r="F5" s="203" t="s">
        <v>1507</v>
      </c>
      <c r="G5" s="203">
        <v>7923311</v>
      </c>
      <c r="H5" s="203" t="s">
        <v>1508</v>
      </c>
      <c r="I5" s="203" t="s">
        <v>1486</v>
      </c>
      <c r="J5" s="203" t="s">
        <v>41</v>
      </c>
      <c r="K5" s="203" t="s">
        <v>1509</v>
      </c>
      <c r="L5" s="203" t="s">
        <v>50</v>
      </c>
      <c r="M5" s="203" t="s">
        <v>32</v>
      </c>
      <c r="N5" s="203">
        <v>2008</v>
      </c>
      <c r="O5" s="203" t="s">
        <v>1510</v>
      </c>
      <c r="P5" s="203" t="s">
        <v>1511</v>
      </c>
      <c r="Q5" s="203">
        <v>24.400000000000002</v>
      </c>
      <c r="R5" s="203" t="s">
        <v>1497</v>
      </c>
      <c r="S5" s="203">
        <v>0.3</v>
      </c>
      <c r="T5" s="203"/>
      <c r="U5" s="203">
        <v>25.78</v>
      </c>
      <c r="V5" s="203" t="s">
        <v>1512</v>
      </c>
      <c r="W5" s="203" t="s">
        <v>1513</v>
      </c>
      <c r="X5" s="203" t="s">
        <v>2757</v>
      </c>
      <c r="Y5" s="203" t="s">
        <v>2758</v>
      </c>
      <c r="Z5" s="203" t="s">
        <v>2759</v>
      </c>
      <c r="AA5" s="203"/>
      <c r="AB5" s="203"/>
      <c r="AC5" s="231" t="s">
        <v>2390</v>
      </c>
      <c r="AD5" s="231">
        <v>5.4284606436603338E-3</v>
      </c>
      <c r="AE5" s="231">
        <v>18821114</v>
      </c>
      <c r="AF5" s="231">
        <v>25.79</v>
      </c>
      <c r="AG5" s="231"/>
      <c r="AH5" s="231" t="s">
        <v>2760</v>
      </c>
      <c r="AI5" s="231">
        <v>2</v>
      </c>
      <c r="AJ5" s="182">
        <v>40865</v>
      </c>
      <c r="AK5" s="231"/>
      <c r="AL5" s="231" t="s">
        <v>2580</v>
      </c>
      <c r="AM5" s="231"/>
      <c r="AN5" s="231" t="s">
        <v>2581</v>
      </c>
      <c r="AO5" s="231">
        <f t="shared" ref="AO5:AO8" si="0">AF5*AD5</f>
        <v>0.14000000000000001</v>
      </c>
      <c r="AP5" s="232" t="s">
        <v>2813</v>
      </c>
    </row>
    <row r="6" spans="1:42" ht="191.25" hidden="1">
      <c r="A6" s="203" t="s">
        <v>1440</v>
      </c>
      <c r="B6" s="203" t="s">
        <v>1441</v>
      </c>
      <c r="C6" s="203" t="s">
        <v>1442</v>
      </c>
      <c r="D6" s="203" t="s">
        <v>1443</v>
      </c>
      <c r="E6" s="203" t="s">
        <v>1444</v>
      </c>
      <c r="F6" s="203" t="s">
        <v>1507</v>
      </c>
      <c r="G6" s="203">
        <v>7923311</v>
      </c>
      <c r="H6" s="203" t="s">
        <v>1508</v>
      </c>
      <c r="I6" s="203" t="s">
        <v>1486</v>
      </c>
      <c r="J6" s="203" t="s">
        <v>41</v>
      </c>
      <c r="K6" s="203" t="s">
        <v>1509</v>
      </c>
      <c r="L6" s="203" t="s">
        <v>50</v>
      </c>
      <c r="M6" s="203" t="s">
        <v>32</v>
      </c>
      <c r="N6" s="203">
        <v>2008</v>
      </c>
      <c r="O6" s="203" t="s">
        <v>1510</v>
      </c>
      <c r="P6" s="203" t="s">
        <v>1511</v>
      </c>
      <c r="Q6" s="203">
        <v>24.400000000000002</v>
      </c>
      <c r="R6" s="203" t="s">
        <v>1497</v>
      </c>
      <c r="S6" s="203">
        <v>0.3</v>
      </c>
      <c r="T6" s="203"/>
      <c r="U6" s="203">
        <v>25.78</v>
      </c>
      <c r="V6" s="203" t="s">
        <v>1512</v>
      </c>
      <c r="W6" s="203" t="s">
        <v>1513</v>
      </c>
      <c r="X6" s="203" t="s">
        <v>2757</v>
      </c>
      <c r="Y6" s="203" t="s">
        <v>2758</v>
      </c>
      <c r="Z6" s="203" t="s">
        <v>2759</v>
      </c>
      <c r="AA6" s="203"/>
      <c r="AB6" s="203"/>
      <c r="AC6" s="231" t="s">
        <v>2390</v>
      </c>
      <c r="AD6" s="231">
        <v>6.203955021326096E-3</v>
      </c>
      <c r="AE6" s="231">
        <v>18644614</v>
      </c>
      <c r="AF6" s="231">
        <v>25.79</v>
      </c>
      <c r="AG6" s="231"/>
      <c r="AH6" s="231" t="s">
        <v>2760</v>
      </c>
      <c r="AI6" s="231">
        <v>2</v>
      </c>
      <c r="AJ6" s="182">
        <v>40865</v>
      </c>
      <c r="AK6" s="231"/>
      <c r="AL6" s="231" t="s">
        <v>2580</v>
      </c>
      <c r="AM6" s="231"/>
      <c r="AN6" s="231" t="s">
        <v>2581</v>
      </c>
      <c r="AO6" s="231">
        <f t="shared" si="0"/>
        <v>0.16</v>
      </c>
      <c r="AP6" s="232" t="s">
        <v>2813</v>
      </c>
    </row>
    <row r="7" spans="1:42" ht="191.25" hidden="1">
      <c r="A7" s="203" t="s">
        <v>1440</v>
      </c>
      <c r="B7" s="203" t="s">
        <v>1441</v>
      </c>
      <c r="C7" s="203" t="s">
        <v>1442</v>
      </c>
      <c r="D7" s="203" t="s">
        <v>1443</v>
      </c>
      <c r="E7" s="203" t="s">
        <v>1444</v>
      </c>
      <c r="F7" s="203" t="s">
        <v>1507</v>
      </c>
      <c r="G7" s="203">
        <v>7923311</v>
      </c>
      <c r="H7" s="203" t="s">
        <v>1508</v>
      </c>
      <c r="I7" s="203" t="s">
        <v>1486</v>
      </c>
      <c r="J7" s="203" t="s">
        <v>41</v>
      </c>
      <c r="K7" s="203" t="s">
        <v>1509</v>
      </c>
      <c r="L7" s="203" t="s">
        <v>50</v>
      </c>
      <c r="M7" s="203" t="s">
        <v>32</v>
      </c>
      <c r="N7" s="203">
        <v>2008</v>
      </c>
      <c r="O7" s="203" t="s">
        <v>1510</v>
      </c>
      <c r="P7" s="203" t="s">
        <v>1511</v>
      </c>
      <c r="Q7" s="203">
        <v>24.400000000000002</v>
      </c>
      <c r="R7" s="203" t="s">
        <v>1497</v>
      </c>
      <c r="S7" s="203">
        <v>0.3</v>
      </c>
      <c r="T7" s="203"/>
      <c r="U7" s="203">
        <v>25.78</v>
      </c>
      <c r="V7" s="203" t="s">
        <v>1512</v>
      </c>
      <c r="W7" s="203" t="s">
        <v>1513</v>
      </c>
      <c r="X7" s="203" t="s">
        <v>2757</v>
      </c>
      <c r="Y7" s="203" t="s">
        <v>2758</v>
      </c>
      <c r="Z7" s="203" t="s">
        <v>2759</v>
      </c>
      <c r="AA7" s="203"/>
      <c r="AB7" s="203"/>
      <c r="AC7" s="231" t="s">
        <v>2390</v>
      </c>
      <c r="AD7" s="231">
        <v>7.75494377665762E-4</v>
      </c>
      <c r="AE7" s="231">
        <v>101214714</v>
      </c>
      <c r="AF7" s="231">
        <v>25.79</v>
      </c>
      <c r="AG7" s="231"/>
      <c r="AH7" s="231" t="s">
        <v>2760</v>
      </c>
      <c r="AI7" s="231">
        <v>2</v>
      </c>
      <c r="AJ7" s="182">
        <v>40865</v>
      </c>
      <c r="AK7" s="231"/>
      <c r="AL7" s="231" t="s">
        <v>2580</v>
      </c>
      <c r="AM7" s="231"/>
      <c r="AN7" s="231" t="s">
        <v>2581</v>
      </c>
      <c r="AO7" s="231">
        <f t="shared" si="0"/>
        <v>0.02</v>
      </c>
      <c r="AP7" s="232" t="s">
        <v>2813</v>
      </c>
    </row>
    <row r="8" spans="1:42" ht="191.25" hidden="1">
      <c r="A8" s="203" t="s">
        <v>1440</v>
      </c>
      <c r="B8" s="203" t="s">
        <v>1441</v>
      </c>
      <c r="C8" s="203" t="s">
        <v>1442</v>
      </c>
      <c r="D8" s="203" t="s">
        <v>1443</v>
      </c>
      <c r="E8" s="203" t="s">
        <v>1444</v>
      </c>
      <c r="F8" s="203" t="s">
        <v>1507</v>
      </c>
      <c r="G8" s="203">
        <v>7923311</v>
      </c>
      <c r="H8" s="203" t="s">
        <v>1508</v>
      </c>
      <c r="I8" s="203" t="s">
        <v>1486</v>
      </c>
      <c r="J8" s="203" t="s">
        <v>41</v>
      </c>
      <c r="K8" s="203" t="s">
        <v>1509</v>
      </c>
      <c r="L8" s="203" t="s">
        <v>50</v>
      </c>
      <c r="M8" s="203" t="s">
        <v>32</v>
      </c>
      <c r="N8" s="203">
        <v>2008</v>
      </c>
      <c r="O8" s="203" t="s">
        <v>1510</v>
      </c>
      <c r="P8" s="203" t="s">
        <v>1511</v>
      </c>
      <c r="Q8" s="203">
        <v>24.400000000000002</v>
      </c>
      <c r="R8" s="203" t="s">
        <v>1497</v>
      </c>
      <c r="S8" s="203">
        <v>0.3</v>
      </c>
      <c r="T8" s="203"/>
      <c r="U8" s="203">
        <v>25.78</v>
      </c>
      <c r="V8" s="203" t="s">
        <v>1512</v>
      </c>
      <c r="W8" s="203" t="s">
        <v>1513</v>
      </c>
      <c r="X8" s="203" t="s">
        <v>2757</v>
      </c>
      <c r="Y8" s="203" t="s">
        <v>2758</v>
      </c>
      <c r="Z8" s="203" t="s">
        <v>2759</v>
      </c>
      <c r="AA8" s="203"/>
      <c r="AB8" s="203"/>
      <c r="AC8" s="231" t="s">
        <v>2390</v>
      </c>
      <c r="AD8" s="231">
        <v>1.6285381930980999E-2</v>
      </c>
      <c r="AE8" s="231">
        <v>101216114</v>
      </c>
      <c r="AF8" s="231">
        <v>25.79</v>
      </c>
      <c r="AG8" s="231"/>
      <c r="AH8" s="231" t="s">
        <v>2760</v>
      </c>
      <c r="AI8" s="231">
        <v>2</v>
      </c>
      <c r="AJ8" s="182">
        <v>40865</v>
      </c>
      <c r="AK8" s="231"/>
      <c r="AL8" s="231" t="s">
        <v>2580</v>
      </c>
      <c r="AM8" s="231"/>
      <c r="AN8" s="231" t="s">
        <v>2581</v>
      </c>
      <c r="AO8" s="231">
        <f t="shared" si="0"/>
        <v>0.41999999999999993</v>
      </c>
      <c r="AP8" s="232" t="s">
        <v>2813</v>
      </c>
    </row>
    <row r="9" spans="1:42" ht="191.25" hidden="1">
      <c r="A9" s="203" t="s">
        <v>1440</v>
      </c>
      <c r="B9" s="203" t="s">
        <v>1441</v>
      </c>
      <c r="C9" s="203" t="s">
        <v>1442</v>
      </c>
      <c r="D9" s="203" t="s">
        <v>1443</v>
      </c>
      <c r="E9" s="203" t="s">
        <v>1444</v>
      </c>
      <c r="F9" s="203" t="s">
        <v>1507</v>
      </c>
      <c r="G9" s="203">
        <v>7923311</v>
      </c>
      <c r="H9" s="203" t="s">
        <v>1508</v>
      </c>
      <c r="I9" s="203" t="s">
        <v>1486</v>
      </c>
      <c r="J9" s="203" t="s">
        <v>41</v>
      </c>
      <c r="K9" s="203" t="s">
        <v>1509</v>
      </c>
      <c r="L9" s="203" t="s">
        <v>50</v>
      </c>
      <c r="M9" s="203" t="s">
        <v>32</v>
      </c>
      <c r="N9" s="203">
        <v>2008</v>
      </c>
      <c r="O9" s="203" t="s">
        <v>1510</v>
      </c>
      <c r="P9" s="203" t="s">
        <v>1511</v>
      </c>
      <c r="Q9" s="203">
        <v>24.400000000000002</v>
      </c>
      <c r="R9" s="203" t="s">
        <v>1497</v>
      </c>
      <c r="S9" s="203">
        <v>0.3</v>
      </c>
      <c r="T9" s="203"/>
      <c r="U9" s="203">
        <v>25.78</v>
      </c>
      <c r="V9" s="203" t="s">
        <v>1512</v>
      </c>
      <c r="W9" s="203" t="s">
        <v>1513</v>
      </c>
      <c r="X9" s="203" t="s">
        <v>2757</v>
      </c>
      <c r="Y9" s="203" t="s">
        <v>2758</v>
      </c>
      <c r="Z9" s="203" t="s">
        <v>2759</v>
      </c>
      <c r="AA9" s="203"/>
      <c r="AB9" s="203"/>
      <c r="AC9" s="231" t="s">
        <v>2390</v>
      </c>
      <c r="AD9" s="231">
        <v>0.97130670802636687</v>
      </c>
      <c r="AE9" s="231">
        <v>101215014</v>
      </c>
      <c r="AF9" s="231">
        <v>25.79</v>
      </c>
      <c r="AG9" s="231"/>
      <c r="AH9" s="231" t="s">
        <v>2760</v>
      </c>
      <c r="AI9" s="231">
        <v>2</v>
      </c>
      <c r="AJ9" s="182">
        <v>40865</v>
      </c>
      <c r="AK9" s="231"/>
      <c r="AL9" s="231" t="s">
        <v>2580</v>
      </c>
      <c r="AM9" s="231"/>
      <c r="AN9" s="231" t="s">
        <v>2581</v>
      </c>
      <c r="AO9" s="231">
        <f>AF9*AD9</f>
        <v>25.05</v>
      </c>
      <c r="AP9" s="232" t="s">
        <v>2813</v>
      </c>
    </row>
    <row r="10" spans="1:42" ht="204" hidden="1">
      <c r="A10" s="203" t="s">
        <v>921</v>
      </c>
      <c r="B10" s="203" t="s">
        <v>1514</v>
      </c>
      <c r="C10" s="203" t="s">
        <v>923</v>
      </c>
      <c r="D10" s="203" t="s">
        <v>1515</v>
      </c>
      <c r="E10" s="203" t="s">
        <v>925</v>
      </c>
      <c r="F10" s="203" t="s">
        <v>1516</v>
      </c>
      <c r="G10" s="203">
        <v>6275811</v>
      </c>
      <c r="H10" s="203" t="s">
        <v>1517</v>
      </c>
      <c r="I10" s="203" t="s">
        <v>1486</v>
      </c>
      <c r="J10" s="203" t="s">
        <v>1518</v>
      </c>
      <c r="K10" s="203" t="s">
        <v>1519</v>
      </c>
      <c r="L10" s="203" t="s">
        <v>50</v>
      </c>
      <c r="M10" s="203" t="s">
        <v>32</v>
      </c>
      <c r="N10" s="203">
        <v>2008</v>
      </c>
      <c r="O10" s="203" t="s">
        <v>1520</v>
      </c>
      <c r="P10" s="203" t="s">
        <v>1521</v>
      </c>
      <c r="Q10" s="203">
        <v>12.540104350166827</v>
      </c>
      <c r="R10" s="203" t="s">
        <v>1522</v>
      </c>
      <c r="S10" s="203" t="s">
        <v>41</v>
      </c>
      <c r="T10" s="203">
        <v>4.2867215690800001E-2</v>
      </c>
      <c r="U10" s="203">
        <v>2</v>
      </c>
      <c r="V10" s="203" t="s">
        <v>1523</v>
      </c>
      <c r="W10" s="203" t="s">
        <v>36</v>
      </c>
      <c r="X10" s="203"/>
      <c r="Y10" s="203" t="s">
        <v>2386</v>
      </c>
      <c r="Z10" s="203"/>
      <c r="AA10" s="203"/>
      <c r="AB10" s="203"/>
      <c r="AC10" s="231" t="s">
        <v>2390</v>
      </c>
      <c r="AD10" s="231">
        <v>1.3721136767317942E-2</v>
      </c>
      <c r="AE10" s="231">
        <v>29003414</v>
      </c>
      <c r="AF10" s="231">
        <v>1.389</v>
      </c>
      <c r="AG10" s="231"/>
      <c r="AH10" s="234" t="s">
        <v>2761</v>
      </c>
      <c r="AI10" s="231">
        <v>2</v>
      </c>
      <c r="AJ10" s="182">
        <v>40865</v>
      </c>
      <c r="AK10" s="231"/>
      <c r="AL10" s="231" t="s">
        <v>2580</v>
      </c>
      <c r="AM10" s="231"/>
      <c r="AN10" s="231" t="s">
        <v>2581</v>
      </c>
      <c r="AO10" s="231">
        <f t="shared" ref="AO10:AO49" si="1">AD10*AF10</f>
        <v>1.9058658969804621E-2</v>
      </c>
      <c r="AP10" s="232" t="s">
        <v>2813</v>
      </c>
    </row>
    <row r="11" spans="1:42" ht="204" hidden="1">
      <c r="A11" s="203" t="s">
        <v>921</v>
      </c>
      <c r="B11" s="203" t="s">
        <v>1514</v>
      </c>
      <c r="C11" s="203" t="s">
        <v>923</v>
      </c>
      <c r="D11" s="203" t="s">
        <v>1515</v>
      </c>
      <c r="E11" s="203" t="s">
        <v>925</v>
      </c>
      <c r="F11" s="203" t="s">
        <v>1516</v>
      </c>
      <c r="G11" s="203">
        <v>6275811</v>
      </c>
      <c r="H11" s="203" t="s">
        <v>1517</v>
      </c>
      <c r="I11" s="203" t="s">
        <v>1486</v>
      </c>
      <c r="J11" s="203" t="s">
        <v>1518</v>
      </c>
      <c r="K11" s="203" t="s">
        <v>1519</v>
      </c>
      <c r="L11" s="203" t="s">
        <v>50</v>
      </c>
      <c r="M11" s="203" t="s">
        <v>32</v>
      </c>
      <c r="N11" s="203">
        <v>2008</v>
      </c>
      <c r="O11" s="203" t="s">
        <v>1520</v>
      </c>
      <c r="P11" s="203" t="s">
        <v>1521</v>
      </c>
      <c r="Q11" s="203">
        <v>12.540104350166827</v>
      </c>
      <c r="R11" s="203" t="s">
        <v>1522</v>
      </c>
      <c r="S11" s="203" t="s">
        <v>41</v>
      </c>
      <c r="T11" s="203">
        <v>4.2867215690800001E-2</v>
      </c>
      <c r="U11" s="203">
        <v>2</v>
      </c>
      <c r="V11" s="203" t="s">
        <v>1523</v>
      </c>
      <c r="W11" s="203" t="s">
        <v>36</v>
      </c>
      <c r="X11" s="203"/>
      <c r="Y11" s="203" t="s">
        <v>2386</v>
      </c>
      <c r="Z11" s="203"/>
      <c r="AA11" s="203"/>
      <c r="AB11" s="203"/>
      <c r="AC11" s="231" t="s">
        <v>2390</v>
      </c>
      <c r="AD11" s="231">
        <v>1.7850799289520429E-2</v>
      </c>
      <c r="AE11" s="231">
        <v>29003814</v>
      </c>
      <c r="AF11" s="231">
        <v>1.389</v>
      </c>
      <c r="AG11" s="231"/>
      <c r="AH11" s="234" t="s">
        <v>2761</v>
      </c>
      <c r="AI11" s="231">
        <v>2</v>
      </c>
      <c r="AJ11" s="182">
        <v>40865</v>
      </c>
      <c r="AK11" s="231"/>
      <c r="AL11" s="231" t="s">
        <v>2580</v>
      </c>
      <c r="AM11" s="231"/>
      <c r="AN11" s="231" t="s">
        <v>2581</v>
      </c>
      <c r="AO11" s="231">
        <f t="shared" si="1"/>
        <v>2.4794760213143877E-2</v>
      </c>
      <c r="AP11" s="232" t="s">
        <v>2813</v>
      </c>
    </row>
    <row r="12" spans="1:42" ht="204" hidden="1">
      <c r="A12" s="203" t="s">
        <v>921</v>
      </c>
      <c r="B12" s="203" t="s">
        <v>1514</v>
      </c>
      <c r="C12" s="203" t="s">
        <v>923</v>
      </c>
      <c r="D12" s="203" t="s">
        <v>1515</v>
      </c>
      <c r="E12" s="203" t="s">
        <v>925</v>
      </c>
      <c r="F12" s="203" t="s">
        <v>1516</v>
      </c>
      <c r="G12" s="203">
        <v>6275811</v>
      </c>
      <c r="H12" s="203" t="s">
        <v>1517</v>
      </c>
      <c r="I12" s="203" t="s">
        <v>1486</v>
      </c>
      <c r="J12" s="203" t="s">
        <v>1518</v>
      </c>
      <c r="K12" s="203" t="s">
        <v>1519</v>
      </c>
      <c r="L12" s="203" t="s">
        <v>50</v>
      </c>
      <c r="M12" s="203" t="s">
        <v>32</v>
      </c>
      <c r="N12" s="203">
        <v>2008</v>
      </c>
      <c r="O12" s="203" t="s">
        <v>1520</v>
      </c>
      <c r="P12" s="203" t="s">
        <v>1521</v>
      </c>
      <c r="Q12" s="203">
        <v>12.540104350166827</v>
      </c>
      <c r="R12" s="203" t="s">
        <v>1522</v>
      </c>
      <c r="S12" s="203" t="s">
        <v>41</v>
      </c>
      <c r="T12" s="203">
        <v>4.2867215690800001E-2</v>
      </c>
      <c r="U12" s="203">
        <v>2</v>
      </c>
      <c r="V12" s="203" t="s">
        <v>1523</v>
      </c>
      <c r="W12" s="203" t="s">
        <v>36</v>
      </c>
      <c r="X12" s="203"/>
      <c r="Y12" s="203" t="s">
        <v>2386</v>
      </c>
      <c r="Z12" s="203"/>
      <c r="AA12" s="203"/>
      <c r="AB12" s="203"/>
      <c r="AC12" s="231" t="s">
        <v>2390</v>
      </c>
      <c r="AD12" s="231">
        <v>3.4680284191829489E-2</v>
      </c>
      <c r="AE12" s="231" t="s">
        <v>2616</v>
      </c>
      <c r="AF12" s="231">
        <v>1.389</v>
      </c>
      <c r="AG12" s="231"/>
      <c r="AH12" s="234" t="s">
        <v>2761</v>
      </c>
      <c r="AI12" s="231">
        <v>2</v>
      </c>
      <c r="AJ12" s="182">
        <v>40865</v>
      </c>
      <c r="AK12" s="231"/>
      <c r="AL12" s="231" t="s">
        <v>2580</v>
      </c>
      <c r="AM12" s="231"/>
      <c r="AN12" s="231" t="s">
        <v>2581</v>
      </c>
      <c r="AO12" s="231">
        <f t="shared" si="1"/>
        <v>4.8170914742451158E-2</v>
      </c>
      <c r="AP12" s="232" t="s">
        <v>2813</v>
      </c>
    </row>
    <row r="13" spans="1:42" ht="204" hidden="1">
      <c r="A13" s="203" t="s">
        <v>921</v>
      </c>
      <c r="B13" s="203" t="s">
        <v>1514</v>
      </c>
      <c r="C13" s="203" t="s">
        <v>923</v>
      </c>
      <c r="D13" s="203" t="s">
        <v>1515</v>
      </c>
      <c r="E13" s="203" t="s">
        <v>925</v>
      </c>
      <c r="F13" s="203" t="s">
        <v>1516</v>
      </c>
      <c r="G13" s="203">
        <v>6275811</v>
      </c>
      <c r="H13" s="203" t="s">
        <v>1517</v>
      </c>
      <c r="I13" s="203" t="s">
        <v>1486</v>
      </c>
      <c r="J13" s="203" t="s">
        <v>1518</v>
      </c>
      <c r="K13" s="203" t="s">
        <v>1519</v>
      </c>
      <c r="L13" s="203" t="s">
        <v>50</v>
      </c>
      <c r="M13" s="203" t="s">
        <v>32</v>
      </c>
      <c r="N13" s="203">
        <v>2008</v>
      </c>
      <c r="O13" s="203" t="s">
        <v>1520</v>
      </c>
      <c r="P13" s="203" t="s">
        <v>1521</v>
      </c>
      <c r="Q13" s="203">
        <v>12.540104350166827</v>
      </c>
      <c r="R13" s="203" t="s">
        <v>1522</v>
      </c>
      <c r="S13" s="203" t="s">
        <v>41</v>
      </c>
      <c r="T13" s="203">
        <v>4.2867215690800001E-2</v>
      </c>
      <c r="U13" s="203">
        <v>2</v>
      </c>
      <c r="V13" s="203" t="s">
        <v>1523</v>
      </c>
      <c r="W13" s="203" t="s">
        <v>36</v>
      </c>
      <c r="X13" s="203"/>
      <c r="Y13" s="203" t="s">
        <v>2386</v>
      </c>
      <c r="Z13" s="203"/>
      <c r="AA13" s="203"/>
      <c r="AB13" s="203"/>
      <c r="AC13" s="231" t="s">
        <v>2390</v>
      </c>
      <c r="AD13" s="231">
        <v>1.3898756660746005E-2</v>
      </c>
      <c r="AE13" s="231" t="s">
        <v>2617</v>
      </c>
      <c r="AF13" s="231">
        <v>1.389</v>
      </c>
      <c r="AG13" s="231"/>
      <c r="AH13" s="234" t="s">
        <v>2761</v>
      </c>
      <c r="AI13" s="231">
        <v>2</v>
      </c>
      <c r="AJ13" s="182">
        <v>40865</v>
      </c>
      <c r="AK13" s="231"/>
      <c r="AL13" s="231" t="s">
        <v>2580</v>
      </c>
      <c r="AM13" s="231"/>
      <c r="AN13" s="231" t="s">
        <v>2581</v>
      </c>
      <c r="AO13" s="231">
        <f t="shared" si="1"/>
        <v>1.9305373001776201E-2</v>
      </c>
      <c r="AP13" s="232" t="s">
        <v>2813</v>
      </c>
    </row>
    <row r="14" spans="1:42" ht="204" hidden="1">
      <c r="A14" s="203" t="s">
        <v>921</v>
      </c>
      <c r="B14" s="203" t="s">
        <v>1514</v>
      </c>
      <c r="C14" s="203" t="s">
        <v>923</v>
      </c>
      <c r="D14" s="203" t="s">
        <v>1515</v>
      </c>
      <c r="E14" s="203" t="s">
        <v>925</v>
      </c>
      <c r="F14" s="203" t="s">
        <v>1516</v>
      </c>
      <c r="G14" s="203">
        <v>6275811</v>
      </c>
      <c r="H14" s="203" t="s">
        <v>1517</v>
      </c>
      <c r="I14" s="203" t="s">
        <v>1486</v>
      </c>
      <c r="J14" s="203" t="s">
        <v>1518</v>
      </c>
      <c r="K14" s="203" t="s">
        <v>1519</v>
      </c>
      <c r="L14" s="203" t="s">
        <v>50</v>
      </c>
      <c r="M14" s="203" t="s">
        <v>32</v>
      </c>
      <c r="N14" s="203">
        <v>2008</v>
      </c>
      <c r="O14" s="203" t="s">
        <v>1520</v>
      </c>
      <c r="P14" s="203" t="s">
        <v>1521</v>
      </c>
      <c r="Q14" s="203">
        <v>12.540104350166827</v>
      </c>
      <c r="R14" s="203" t="s">
        <v>1522</v>
      </c>
      <c r="S14" s="203" t="s">
        <v>41</v>
      </c>
      <c r="T14" s="203">
        <v>4.2867215690800001E-2</v>
      </c>
      <c r="U14" s="203">
        <v>2</v>
      </c>
      <c r="V14" s="203" t="s">
        <v>1523</v>
      </c>
      <c r="W14" s="203" t="s">
        <v>36</v>
      </c>
      <c r="X14" s="203"/>
      <c r="Y14" s="203" t="s">
        <v>2386</v>
      </c>
      <c r="Z14" s="203"/>
      <c r="AA14" s="203"/>
      <c r="AB14" s="203"/>
      <c r="AC14" s="231" t="s">
        <v>2390</v>
      </c>
      <c r="AD14" s="231">
        <v>2.5799289520426292E-2</v>
      </c>
      <c r="AE14" s="231" t="s">
        <v>2618</v>
      </c>
      <c r="AF14" s="231">
        <v>1.389</v>
      </c>
      <c r="AG14" s="231"/>
      <c r="AH14" s="234" t="s">
        <v>2761</v>
      </c>
      <c r="AI14" s="231">
        <v>2</v>
      </c>
      <c r="AJ14" s="182">
        <v>40865</v>
      </c>
      <c r="AK14" s="231"/>
      <c r="AL14" s="231" t="s">
        <v>2580</v>
      </c>
      <c r="AM14" s="231"/>
      <c r="AN14" s="231" t="s">
        <v>2581</v>
      </c>
      <c r="AO14" s="231">
        <f t="shared" si="1"/>
        <v>3.583521314387212E-2</v>
      </c>
      <c r="AP14" s="232" t="s">
        <v>2813</v>
      </c>
    </row>
    <row r="15" spans="1:42" ht="204" hidden="1">
      <c r="A15" s="203" t="s">
        <v>921</v>
      </c>
      <c r="B15" s="203" t="s">
        <v>1514</v>
      </c>
      <c r="C15" s="203" t="s">
        <v>923</v>
      </c>
      <c r="D15" s="203" t="s">
        <v>1515</v>
      </c>
      <c r="E15" s="203" t="s">
        <v>925</v>
      </c>
      <c r="F15" s="203" t="s">
        <v>1516</v>
      </c>
      <c r="G15" s="203">
        <v>6275811</v>
      </c>
      <c r="H15" s="203" t="s">
        <v>1517</v>
      </c>
      <c r="I15" s="203" t="s">
        <v>1486</v>
      </c>
      <c r="J15" s="203" t="s">
        <v>1518</v>
      </c>
      <c r="K15" s="203" t="s">
        <v>1519</v>
      </c>
      <c r="L15" s="203" t="s">
        <v>50</v>
      </c>
      <c r="M15" s="203" t="s">
        <v>32</v>
      </c>
      <c r="N15" s="203">
        <v>2008</v>
      </c>
      <c r="O15" s="203" t="s">
        <v>1520</v>
      </c>
      <c r="P15" s="203" t="s">
        <v>1521</v>
      </c>
      <c r="Q15" s="203">
        <v>12.540104350166827</v>
      </c>
      <c r="R15" s="203" t="s">
        <v>1522</v>
      </c>
      <c r="S15" s="203" t="s">
        <v>41</v>
      </c>
      <c r="T15" s="203">
        <v>4.2867215690800001E-2</v>
      </c>
      <c r="U15" s="203">
        <v>2</v>
      </c>
      <c r="V15" s="203" t="s">
        <v>1523</v>
      </c>
      <c r="W15" s="203" t="s">
        <v>36</v>
      </c>
      <c r="X15" s="203"/>
      <c r="Y15" s="203" t="s">
        <v>2386</v>
      </c>
      <c r="Z15" s="203"/>
      <c r="AA15" s="203"/>
      <c r="AB15" s="203"/>
      <c r="AC15" s="231" t="s">
        <v>2390</v>
      </c>
      <c r="AD15" s="231">
        <v>1.5586145648312613E-2</v>
      </c>
      <c r="AE15" s="231" t="s">
        <v>2619</v>
      </c>
      <c r="AF15" s="231">
        <v>1.389</v>
      </c>
      <c r="AG15" s="231"/>
      <c r="AH15" s="234" t="s">
        <v>2761</v>
      </c>
      <c r="AI15" s="231">
        <v>2</v>
      </c>
      <c r="AJ15" s="182">
        <v>40865</v>
      </c>
      <c r="AK15" s="231"/>
      <c r="AL15" s="231" t="s">
        <v>2580</v>
      </c>
      <c r="AM15" s="231"/>
      <c r="AN15" s="231" t="s">
        <v>2581</v>
      </c>
      <c r="AO15" s="231">
        <f t="shared" si="1"/>
        <v>2.164915630550622E-2</v>
      </c>
      <c r="AP15" s="232" t="s">
        <v>2813</v>
      </c>
    </row>
    <row r="16" spans="1:42" ht="204" hidden="1">
      <c r="A16" s="203" t="s">
        <v>921</v>
      </c>
      <c r="B16" s="203" t="s">
        <v>1514</v>
      </c>
      <c r="C16" s="203" t="s">
        <v>923</v>
      </c>
      <c r="D16" s="203" t="s">
        <v>1515</v>
      </c>
      <c r="E16" s="203" t="s">
        <v>925</v>
      </c>
      <c r="F16" s="203" t="s">
        <v>1516</v>
      </c>
      <c r="G16" s="203">
        <v>6275811</v>
      </c>
      <c r="H16" s="203" t="s">
        <v>1517</v>
      </c>
      <c r="I16" s="203" t="s">
        <v>1486</v>
      </c>
      <c r="J16" s="203" t="s">
        <v>1518</v>
      </c>
      <c r="K16" s="203" t="s">
        <v>1519</v>
      </c>
      <c r="L16" s="203" t="s">
        <v>50</v>
      </c>
      <c r="M16" s="203" t="s">
        <v>32</v>
      </c>
      <c r="N16" s="203">
        <v>2008</v>
      </c>
      <c r="O16" s="203" t="s">
        <v>1520</v>
      </c>
      <c r="P16" s="203" t="s">
        <v>1521</v>
      </c>
      <c r="Q16" s="203">
        <v>12.540104350166827</v>
      </c>
      <c r="R16" s="203" t="s">
        <v>1522</v>
      </c>
      <c r="S16" s="203" t="s">
        <v>41</v>
      </c>
      <c r="T16" s="203">
        <v>4.2867215690800001E-2</v>
      </c>
      <c r="U16" s="203">
        <v>2</v>
      </c>
      <c r="V16" s="203" t="s">
        <v>1523</v>
      </c>
      <c r="W16" s="203" t="s">
        <v>36</v>
      </c>
      <c r="X16" s="203"/>
      <c r="Y16" s="203" t="s">
        <v>2386</v>
      </c>
      <c r="Z16" s="203"/>
      <c r="AA16" s="203"/>
      <c r="AB16" s="203"/>
      <c r="AC16" s="231" t="s">
        <v>2390</v>
      </c>
      <c r="AD16" s="231">
        <v>3.0639431616341035E-2</v>
      </c>
      <c r="AE16" s="231" t="s">
        <v>2620</v>
      </c>
      <c r="AF16" s="231">
        <v>1.389</v>
      </c>
      <c r="AG16" s="231"/>
      <c r="AH16" s="234" t="s">
        <v>2761</v>
      </c>
      <c r="AI16" s="231">
        <v>2</v>
      </c>
      <c r="AJ16" s="182">
        <v>40865</v>
      </c>
      <c r="AK16" s="231"/>
      <c r="AL16" s="231" t="s">
        <v>2580</v>
      </c>
      <c r="AM16" s="231"/>
      <c r="AN16" s="231" t="s">
        <v>2581</v>
      </c>
      <c r="AO16" s="231">
        <f t="shared" si="1"/>
        <v>4.25581705150977E-2</v>
      </c>
      <c r="AP16" s="232" t="s">
        <v>2813</v>
      </c>
    </row>
    <row r="17" spans="1:42" ht="204" hidden="1">
      <c r="A17" s="203" t="s">
        <v>921</v>
      </c>
      <c r="B17" s="203" t="s">
        <v>1514</v>
      </c>
      <c r="C17" s="203" t="s">
        <v>923</v>
      </c>
      <c r="D17" s="203" t="s">
        <v>1515</v>
      </c>
      <c r="E17" s="203" t="s">
        <v>925</v>
      </c>
      <c r="F17" s="203" t="s">
        <v>1516</v>
      </c>
      <c r="G17" s="203">
        <v>6275811</v>
      </c>
      <c r="H17" s="203" t="s">
        <v>1517</v>
      </c>
      <c r="I17" s="203" t="s">
        <v>1486</v>
      </c>
      <c r="J17" s="203" t="s">
        <v>1518</v>
      </c>
      <c r="K17" s="203" t="s">
        <v>1519</v>
      </c>
      <c r="L17" s="203" t="s">
        <v>50</v>
      </c>
      <c r="M17" s="203" t="s">
        <v>32</v>
      </c>
      <c r="N17" s="203">
        <v>2008</v>
      </c>
      <c r="O17" s="203" t="s">
        <v>1520</v>
      </c>
      <c r="P17" s="203" t="s">
        <v>1521</v>
      </c>
      <c r="Q17" s="203">
        <v>12.540104350166827</v>
      </c>
      <c r="R17" s="203" t="s">
        <v>1522</v>
      </c>
      <c r="S17" s="203" t="s">
        <v>41</v>
      </c>
      <c r="T17" s="203">
        <v>4.2867215690800001E-2</v>
      </c>
      <c r="U17" s="203">
        <v>2</v>
      </c>
      <c r="V17" s="203" t="s">
        <v>1523</v>
      </c>
      <c r="W17" s="203" t="s">
        <v>36</v>
      </c>
      <c r="X17" s="203"/>
      <c r="Y17" s="203" t="s">
        <v>2386</v>
      </c>
      <c r="Z17" s="203"/>
      <c r="AA17" s="203"/>
      <c r="AB17" s="203"/>
      <c r="AC17" s="231" t="s">
        <v>2390</v>
      </c>
      <c r="AD17" s="231">
        <v>1.5541740674955598E-2</v>
      </c>
      <c r="AE17" s="231" t="s">
        <v>2621</v>
      </c>
      <c r="AF17" s="231">
        <v>1.389</v>
      </c>
      <c r="AG17" s="231"/>
      <c r="AH17" s="234" t="s">
        <v>2761</v>
      </c>
      <c r="AI17" s="231">
        <v>2</v>
      </c>
      <c r="AJ17" s="182">
        <v>40865</v>
      </c>
      <c r="AK17" s="231"/>
      <c r="AL17" s="231" t="s">
        <v>2580</v>
      </c>
      <c r="AM17" s="231"/>
      <c r="AN17" s="231" t="s">
        <v>2581</v>
      </c>
      <c r="AO17" s="231">
        <f t="shared" si="1"/>
        <v>2.1587477797513327E-2</v>
      </c>
      <c r="AP17" s="232" t="s">
        <v>2813</v>
      </c>
    </row>
    <row r="18" spans="1:42" ht="204" hidden="1">
      <c r="A18" s="203" t="s">
        <v>921</v>
      </c>
      <c r="B18" s="203" t="s">
        <v>1514</v>
      </c>
      <c r="C18" s="203" t="s">
        <v>923</v>
      </c>
      <c r="D18" s="203" t="s">
        <v>1515</v>
      </c>
      <c r="E18" s="203" t="s">
        <v>925</v>
      </c>
      <c r="F18" s="203" t="s">
        <v>1516</v>
      </c>
      <c r="G18" s="203">
        <v>6275811</v>
      </c>
      <c r="H18" s="203" t="s">
        <v>1517</v>
      </c>
      <c r="I18" s="203" t="s">
        <v>1486</v>
      </c>
      <c r="J18" s="203" t="s">
        <v>1518</v>
      </c>
      <c r="K18" s="203" t="s">
        <v>1519</v>
      </c>
      <c r="L18" s="203" t="s">
        <v>50</v>
      </c>
      <c r="M18" s="203" t="s">
        <v>32</v>
      </c>
      <c r="N18" s="203">
        <v>2008</v>
      </c>
      <c r="O18" s="203" t="s">
        <v>1520</v>
      </c>
      <c r="P18" s="203" t="s">
        <v>1521</v>
      </c>
      <c r="Q18" s="203">
        <v>12.540104350166827</v>
      </c>
      <c r="R18" s="203" t="s">
        <v>1522</v>
      </c>
      <c r="S18" s="203" t="s">
        <v>41</v>
      </c>
      <c r="T18" s="203">
        <v>4.2867215690800001E-2</v>
      </c>
      <c r="U18" s="203">
        <v>2</v>
      </c>
      <c r="V18" s="203" t="s">
        <v>1523</v>
      </c>
      <c r="W18" s="203" t="s">
        <v>36</v>
      </c>
      <c r="X18" s="203"/>
      <c r="Y18" s="203" t="s">
        <v>2386</v>
      </c>
      <c r="Z18" s="203"/>
      <c r="AA18" s="203"/>
      <c r="AB18" s="203"/>
      <c r="AC18" s="231" t="s">
        <v>2390</v>
      </c>
      <c r="AD18" s="231">
        <v>0.16070159857904087</v>
      </c>
      <c r="AE18" s="231" t="s">
        <v>2622</v>
      </c>
      <c r="AF18" s="231">
        <v>1.389</v>
      </c>
      <c r="AG18" s="231"/>
      <c r="AH18" s="234" t="s">
        <v>2761</v>
      </c>
      <c r="AI18" s="231">
        <v>2</v>
      </c>
      <c r="AJ18" s="182">
        <v>40865</v>
      </c>
      <c r="AK18" s="231"/>
      <c r="AL18" s="231" t="s">
        <v>2580</v>
      </c>
      <c r="AM18" s="231"/>
      <c r="AN18" s="231" t="s">
        <v>2581</v>
      </c>
      <c r="AO18" s="231">
        <f t="shared" si="1"/>
        <v>0.22321452042628778</v>
      </c>
      <c r="AP18" s="232" t="s">
        <v>2813</v>
      </c>
    </row>
    <row r="19" spans="1:42" ht="204" hidden="1">
      <c r="A19" s="203" t="s">
        <v>921</v>
      </c>
      <c r="B19" s="203" t="s">
        <v>1514</v>
      </c>
      <c r="C19" s="203" t="s">
        <v>923</v>
      </c>
      <c r="D19" s="203" t="s">
        <v>1515</v>
      </c>
      <c r="E19" s="203" t="s">
        <v>925</v>
      </c>
      <c r="F19" s="203" t="s">
        <v>1516</v>
      </c>
      <c r="G19" s="203">
        <v>6275811</v>
      </c>
      <c r="H19" s="203" t="s">
        <v>1517</v>
      </c>
      <c r="I19" s="203" t="s">
        <v>1486</v>
      </c>
      <c r="J19" s="203" t="s">
        <v>1518</v>
      </c>
      <c r="K19" s="203" t="s">
        <v>1519</v>
      </c>
      <c r="L19" s="203" t="s">
        <v>50</v>
      </c>
      <c r="M19" s="203" t="s">
        <v>32</v>
      </c>
      <c r="N19" s="203">
        <v>2008</v>
      </c>
      <c r="O19" s="203" t="s">
        <v>1520</v>
      </c>
      <c r="P19" s="203" t="s">
        <v>1521</v>
      </c>
      <c r="Q19" s="203">
        <v>12.540104350166827</v>
      </c>
      <c r="R19" s="203" t="s">
        <v>1522</v>
      </c>
      <c r="S19" s="203" t="s">
        <v>41</v>
      </c>
      <c r="T19" s="203">
        <v>4.2867215690800001E-2</v>
      </c>
      <c r="U19" s="203">
        <v>2</v>
      </c>
      <c r="V19" s="203" t="s">
        <v>1523</v>
      </c>
      <c r="W19" s="203" t="s">
        <v>36</v>
      </c>
      <c r="X19" s="203"/>
      <c r="Y19" s="203" t="s">
        <v>2386</v>
      </c>
      <c r="Z19" s="203"/>
      <c r="AA19" s="203"/>
      <c r="AB19" s="203"/>
      <c r="AC19" s="231" t="s">
        <v>2390</v>
      </c>
      <c r="AD19" s="231">
        <v>9.1740674955595042E-2</v>
      </c>
      <c r="AE19" s="231" t="s">
        <v>2623</v>
      </c>
      <c r="AF19" s="231">
        <v>1.389</v>
      </c>
      <c r="AG19" s="231"/>
      <c r="AH19" s="234" t="s">
        <v>2761</v>
      </c>
      <c r="AI19" s="231">
        <v>2</v>
      </c>
      <c r="AJ19" s="182">
        <v>40865</v>
      </c>
      <c r="AK19" s="231"/>
      <c r="AL19" s="231" t="s">
        <v>2580</v>
      </c>
      <c r="AM19" s="231"/>
      <c r="AN19" s="231" t="s">
        <v>2581</v>
      </c>
      <c r="AO19" s="231">
        <f t="shared" si="1"/>
        <v>0.12742779751332151</v>
      </c>
      <c r="AP19" s="232" t="s">
        <v>2813</v>
      </c>
    </row>
    <row r="20" spans="1:42" ht="204" hidden="1">
      <c r="A20" s="203" t="s">
        <v>921</v>
      </c>
      <c r="B20" s="203" t="s">
        <v>1514</v>
      </c>
      <c r="C20" s="203" t="s">
        <v>923</v>
      </c>
      <c r="D20" s="203" t="s">
        <v>1515</v>
      </c>
      <c r="E20" s="203" t="s">
        <v>925</v>
      </c>
      <c r="F20" s="203" t="s">
        <v>1516</v>
      </c>
      <c r="G20" s="203">
        <v>6275811</v>
      </c>
      <c r="H20" s="203" t="s">
        <v>1517</v>
      </c>
      <c r="I20" s="203" t="s">
        <v>1486</v>
      </c>
      <c r="J20" s="203" t="s">
        <v>1518</v>
      </c>
      <c r="K20" s="203" t="s">
        <v>1519</v>
      </c>
      <c r="L20" s="203" t="s">
        <v>50</v>
      </c>
      <c r="M20" s="203" t="s">
        <v>32</v>
      </c>
      <c r="N20" s="203">
        <v>2008</v>
      </c>
      <c r="O20" s="203" t="s">
        <v>1520</v>
      </c>
      <c r="P20" s="203" t="s">
        <v>1521</v>
      </c>
      <c r="Q20" s="203">
        <v>12.540104350166827</v>
      </c>
      <c r="R20" s="203" t="s">
        <v>1522</v>
      </c>
      <c r="S20" s="203" t="s">
        <v>41</v>
      </c>
      <c r="T20" s="203">
        <v>4.2867215690800001E-2</v>
      </c>
      <c r="U20" s="203">
        <v>2</v>
      </c>
      <c r="V20" s="203" t="s">
        <v>1523</v>
      </c>
      <c r="W20" s="203" t="s">
        <v>36</v>
      </c>
      <c r="X20" s="203"/>
      <c r="Y20" s="203" t="s">
        <v>2386</v>
      </c>
      <c r="Z20" s="203"/>
      <c r="AA20" s="203"/>
      <c r="AB20" s="203"/>
      <c r="AC20" s="231" t="s">
        <v>2390</v>
      </c>
      <c r="AD20" s="231">
        <v>0.15572824156305509</v>
      </c>
      <c r="AE20" s="231" t="s">
        <v>2624</v>
      </c>
      <c r="AF20" s="231">
        <v>1.389</v>
      </c>
      <c r="AG20" s="231"/>
      <c r="AH20" s="234" t="s">
        <v>2761</v>
      </c>
      <c r="AI20" s="231">
        <v>2</v>
      </c>
      <c r="AJ20" s="182">
        <v>40865</v>
      </c>
      <c r="AK20" s="231"/>
      <c r="AL20" s="231" t="s">
        <v>2580</v>
      </c>
      <c r="AM20" s="231"/>
      <c r="AN20" s="231" t="s">
        <v>2581</v>
      </c>
      <c r="AO20" s="231">
        <f t="shared" si="1"/>
        <v>0.21630652753108354</v>
      </c>
      <c r="AP20" s="232" t="s">
        <v>2813</v>
      </c>
    </row>
    <row r="21" spans="1:42" ht="204" hidden="1">
      <c r="A21" s="203" t="s">
        <v>921</v>
      </c>
      <c r="B21" s="203" t="s">
        <v>1514</v>
      </c>
      <c r="C21" s="203" t="s">
        <v>923</v>
      </c>
      <c r="D21" s="203" t="s">
        <v>1515</v>
      </c>
      <c r="E21" s="203" t="s">
        <v>925</v>
      </c>
      <c r="F21" s="203" t="s">
        <v>1516</v>
      </c>
      <c r="G21" s="203">
        <v>6275811</v>
      </c>
      <c r="H21" s="203" t="s">
        <v>1517</v>
      </c>
      <c r="I21" s="203" t="s">
        <v>1486</v>
      </c>
      <c r="J21" s="203" t="s">
        <v>1518</v>
      </c>
      <c r="K21" s="203" t="s">
        <v>1519</v>
      </c>
      <c r="L21" s="203" t="s">
        <v>50</v>
      </c>
      <c r="M21" s="203" t="s">
        <v>32</v>
      </c>
      <c r="N21" s="203">
        <v>2008</v>
      </c>
      <c r="O21" s="203" t="s">
        <v>1520</v>
      </c>
      <c r="P21" s="203" t="s">
        <v>1521</v>
      </c>
      <c r="Q21" s="203">
        <v>12.540104350166827</v>
      </c>
      <c r="R21" s="203" t="s">
        <v>1522</v>
      </c>
      <c r="S21" s="203" t="s">
        <v>41</v>
      </c>
      <c r="T21" s="203">
        <v>4.2867215690800001E-2</v>
      </c>
      <c r="U21" s="203">
        <v>2</v>
      </c>
      <c r="V21" s="203" t="s">
        <v>1523</v>
      </c>
      <c r="W21" s="203" t="s">
        <v>36</v>
      </c>
      <c r="X21" s="203"/>
      <c r="Y21" s="203" t="s">
        <v>2386</v>
      </c>
      <c r="Z21" s="203"/>
      <c r="AA21" s="203"/>
      <c r="AB21" s="203"/>
      <c r="AC21" s="231" t="s">
        <v>2390</v>
      </c>
      <c r="AD21" s="231">
        <v>0.24356127886323273</v>
      </c>
      <c r="AE21" s="231" t="s">
        <v>2625</v>
      </c>
      <c r="AF21" s="231">
        <v>1.389</v>
      </c>
      <c r="AG21" s="231"/>
      <c r="AH21" s="234" t="s">
        <v>2761</v>
      </c>
      <c r="AI21" s="231">
        <v>2</v>
      </c>
      <c r="AJ21" s="182">
        <v>40865</v>
      </c>
      <c r="AK21" s="231"/>
      <c r="AL21" s="231" t="s">
        <v>2580</v>
      </c>
      <c r="AM21" s="231"/>
      <c r="AN21" s="231" t="s">
        <v>2581</v>
      </c>
      <c r="AO21" s="231">
        <f t="shared" si="1"/>
        <v>0.33830661634103026</v>
      </c>
      <c r="AP21" s="232" t="s">
        <v>2813</v>
      </c>
    </row>
    <row r="22" spans="1:42" ht="204" hidden="1">
      <c r="A22" s="203" t="s">
        <v>921</v>
      </c>
      <c r="B22" s="203" t="s">
        <v>1514</v>
      </c>
      <c r="C22" s="203" t="s">
        <v>923</v>
      </c>
      <c r="D22" s="203" t="s">
        <v>1515</v>
      </c>
      <c r="E22" s="203" t="s">
        <v>925</v>
      </c>
      <c r="F22" s="203" t="s">
        <v>1516</v>
      </c>
      <c r="G22" s="203">
        <v>6275811</v>
      </c>
      <c r="H22" s="203" t="s">
        <v>1517</v>
      </c>
      <c r="I22" s="203" t="s">
        <v>1486</v>
      </c>
      <c r="J22" s="203" t="s">
        <v>1518</v>
      </c>
      <c r="K22" s="203" t="s">
        <v>1519</v>
      </c>
      <c r="L22" s="203" t="s">
        <v>50</v>
      </c>
      <c r="M22" s="203" t="s">
        <v>32</v>
      </c>
      <c r="N22" s="203">
        <v>2008</v>
      </c>
      <c r="O22" s="203" t="s">
        <v>1520</v>
      </c>
      <c r="P22" s="203" t="s">
        <v>1521</v>
      </c>
      <c r="Q22" s="203">
        <v>12.540104350166827</v>
      </c>
      <c r="R22" s="203" t="s">
        <v>1522</v>
      </c>
      <c r="S22" s="203" t="s">
        <v>41</v>
      </c>
      <c r="T22" s="203">
        <v>4.2867215690800001E-2</v>
      </c>
      <c r="U22" s="203">
        <v>2</v>
      </c>
      <c r="V22" s="203" t="s">
        <v>1523</v>
      </c>
      <c r="W22" s="203" t="s">
        <v>36</v>
      </c>
      <c r="X22" s="203"/>
      <c r="Y22" s="203" t="s">
        <v>2386</v>
      </c>
      <c r="Z22" s="203"/>
      <c r="AA22" s="203"/>
      <c r="AB22" s="203"/>
      <c r="AC22" s="231" t="s">
        <v>2390</v>
      </c>
      <c r="AD22" s="231">
        <v>1.5985790408525758E-2</v>
      </c>
      <c r="AE22" s="231" t="s">
        <v>2626</v>
      </c>
      <c r="AF22" s="231">
        <v>1.389</v>
      </c>
      <c r="AG22" s="231"/>
      <c r="AH22" s="234" t="s">
        <v>2761</v>
      </c>
      <c r="AI22" s="231">
        <v>2</v>
      </c>
      <c r="AJ22" s="182">
        <v>40865</v>
      </c>
      <c r="AK22" s="231"/>
      <c r="AL22" s="231" t="s">
        <v>2580</v>
      </c>
      <c r="AM22" s="231"/>
      <c r="AN22" s="231" t="s">
        <v>2581</v>
      </c>
      <c r="AO22" s="231">
        <f t="shared" si="1"/>
        <v>2.2204262877442277E-2</v>
      </c>
      <c r="AP22" s="232" t="s">
        <v>2813</v>
      </c>
    </row>
    <row r="23" spans="1:42" ht="204" hidden="1">
      <c r="A23" s="203" t="s">
        <v>921</v>
      </c>
      <c r="B23" s="203" t="s">
        <v>1514</v>
      </c>
      <c r="C23" s="203" t="s">
        <v>923</v>
      </c>
      <c r="D23" s="203" t="s">
        <v>1515</v>
      </c>
      <c r="E23" s="203" t="s">
        <v>925</v>
      </c>
      <c r="F23" s="203" t="s">
        <v>1516</v>
      </c>
      <c r="G23" s="203">
        <v>6275811</v>
      </c>
      <c r="H23" s="203" t="s">
        <v>1517</v>
      </c>
      <c r="I23" s="203" t="s">
        <v>1486</v>
      </c>
      <c r="J23" s="203" t="s">
        <v>1518</v>
      </c>
      <c r="K23" s="203" t="s">
        <v>1519</v>
      </c>
      <c r="L23" s="203" t="s">
        <v>50</v>
      </c>
      <c r="M23" s="203" t="s">
        <v>32</v>
      </c>
      <c r="N23" s="203">
        <v>2008</v>
      </c>
      <c r="O23" s="203" t="s">
        <v>1520</v>
      </c>
      <c r="P23" s="203" t="s">
        <v>1521</v>
      </c>
      <c r="Q23" s="203">
        <v>12.540104350166827</v>
      </c>
      <c r="R23" s="203" t="s">
        <v>1522</v>
      </c>
      <c r="S23" s="203" t="s">
        <v>41</v>
      </c>
      <c r="T23" s="203">
        <v>4.2867215690800001E-2</v>
      </c>
      <c r="U23" s="203">
        <v>2</v>
      </c>
      <c r="V23" s="203" t="s">
        <v>1523</v>
      </c>
      <c r="W23" s="203" t="s">
        <v>36</v>
      </c>
      <c r="X23" s="203"/>
      <c r="Y23" s="203" t="s">
        <v>2386</v>
      </c>
      <c r="Z23" s="203"/>
      <c r="AA23" s="203"/>
      <c r="AB23" s="203"/>
      <c r="AC23" s="231" t="s">
        <v>2390</v>
      </c>
      <c r="AD23" s="231">
        <v>1.3099467140319719E-2</v>
      </c>
      <c r="AE23" s="231" t="s">
        <v>2627</v>
      </c>
      <c r="AF23" s="231">
        <v>1.389</v>
      </c>
      <c r="AG23" s="231"/>
      <c r="AH23" s="234" t="s">
        <v>2761</v>
      </c>
      <c r="AI23" s="231">
        <v>2</v>
      </c>
      <c r="AJ23" s="182">
        <v>40865</v>
      </c>
      <c r="AK23" s="231"/>
      <c r="AL23" s="231" t="s">
        <v>2580</v>
      </c>
      <c r="AM23" s="231"/>
      <c r="AN23" s="231" t="s">
        <v>2581</v>
      </c>
      <c r="AO23" s="231">
        <f t="shared" si="1"/>
        <v>1.819515985790409E-2</v>
      </c>
      <c r="AP23" s="232" t="s">
        <v>2813</v>
      </c>
    </row>
    <row r="24" spans="1:42" ht="204" hidden="1">
      <c r="A24" s="203" t="s">
        <v>921</v>
      </c>
      <c r="B24" s="203" t="s">
        <v>1514</v>
      </c>
      <c r="C24" s="203" t="s">
        <v>923</v>
      </c>
      <c r="D24" s="203" t="s">
        <v>1515</v>
      </c>
      <c r="E24" s="203" t="s">
        <v>925</v>
      </c>
      <c r="F24" s="203" t="s">
        <v>1516</v>
      </c>
      <c r="G24" s="203">
        <v>6275811</v>
      </c>
      <c r="H24" s="203" t="s">
        <v>1517</v>
      </c>
      <c r="I24" s="203" t="s">
        <v>1486</v>
      </c>
      <c r="J24" s="203" t="s">
        <v>1518</v>
      </c>
      <c r="K24" s="203" t="s">
        <v>1519</v>
      </c>
      <c r="L24" s="203" t="s">
        <v>50</v>
      </c>
      <c r="M24" s="203" t="s">
        <v>32</v>
      </c>
      <c r="N24" s="203">
        <v>2008</v>
      </c>
      <c r="O24" s="203" t="s">
        <v>1520</v>
      </c>
      <c r="P24" s="203" t="s">
        <v>1521</v>
      </c>
      <c r="Q24" s="203">
        <v>12.540104350166827</v>
      </c>
      <c r="R24" s="203" t="s">
        <v>1522</v>
      </c>
      <c r="S24" s="203" t="s">
        <v>41</v>
      </c>
      <c r="T24" s="203">
        <v>4.2867215690800001E-2</v>
      </c>
      <c r="U24" s="203">
        <v>2</v>
      </c>
      <c r="V24" s="203" t="s">
        <v>1523</v>
      </c>
      <c r="W24" s="203" t="s">
        <v>36</v>
      </c>
      <c r="X24" s="203"/>
      <c r="Y24" s="203" t="s">
        <v>2386</v>
      </c>
      <c r="Z24" s="203"/>
      <c r="AA24" s="203"/>
      <c r="AB24" s="203"/>
      <c r="AC24" s="231" t="s">
        <v>2390</v>
      </c>
      <c r="AD24" s="231">
        <v>2.6420959147424518E-2</v>
      </c>
      <c r="AE24" s="231" t="s">
        <v>2628</v>
      </c>
      <c r="AF24" s="231">
        <v>1.389</v>
      </c>
      <c r="AG24" s="231"/>
      <c r="AH24" s="234" t="s">
        <v>2761</v>
      </c>
      <c r="AI24" s="231">
        <v>2</v>
      </c>
      <c r="AJ24" s="182">
        <v>40865</v>
      </c>
      <c r="AK24" s="231"/>
      <c r="AL24" s="231" t="s">
        <v>2580</v>
      </c>
      <c r="AM24" s="231"/>
      <c r="AN24" s="231" t="s">
        <v>2581</v>
      </c>
      <c r="AO24" s="231">
        <f t="shared" si="1"/>
        <v>3.6698712255772654E-2</v>
      </c>
      <c r="AP24" s="232" t="s">
        <v>2813</v>
      </c>
    </row>
    <row r="25" spans="1:42" ht="204" hidden="1">
      <c r="A25" s="203" t="s">
        <v>921</v>
      </c>
      <c r="B25" s="203" t="s">
        <v>1514</v>
      </c>
      <c r="C25" s="203" t="s">
        <v>923</v>
      </c>
      <c r="D25" s="203" t="s">
        <v>1515</v>
      </c>
      <c r="E25" s="203" t="s">
        <v>925</v>
      </c>
      <c r="F25" s="203" t="s">
        <v>1516</v>
      </c>
      <c r="G25" s="203">
        <v>6275811</v>
      </c>
      <c r="H25" s="203" t="s">
        <v>1517</v>
      </c>
      <c r="I25" s="203" t="s">
        <v>1486</v>
      </c>
      <c r="J25" s="203" t="s">
        <v>1518</v>
      </c>
      <c r="K25" s="203" t="s">
        <v>1519</v>
      </c>
      <c r="L25" s="203" t="s">
        <v>50</v>
      </c>
      <c r="M25" s="203" t="s">
        <v>32</v>
      </c>
      <c r="N25" s="203">
        <v>2008</v>
      </c>
      <c r="O25" s="203" t="s">
        <v>1520</v>
      </c>
      <c r="P25" s="203" t="s">
        <v>1521</v>
      </c>
      <c r="Q25" s="203">
        <v>12.540104350166827</v>
      </c>
      <c r="R25" s="203" t="s">
        <v>1522</v>
      </c>
      <c r="S25" s="203" t="s">
        <v>41</v>
      </c>
      <c r="T25" s="203">
        <v>4.2867215690800001E-2</v>
      </c>
      <c r="U25" s="203">
        <v>2</v>
      </c>
      <c r="V25" s="203" t="s">
        <v>1523</v>
      </c>
      <c r="W25" s="203" t="s">
        <v>36</v>
      </c>
      <c r="X25" s="203"/>
      <c r="Y25" s="203" t="s">
        <v>2386</v>
      </c>
      <c r="Z25" s="203"/>
      <c r="AA25" s="203"/>
      <c r="AB25" s="203"/>
      <c r="AC25" s="231" t="s">
        <v>2390</v>
      </c>
      <c r="AD25" s="231">
        <v>5.457371225577265E-2</v>
      </c>
      <c r="AE25" s="231" t="s">
        <v>2629</v>
      </c>
      <c r="AF25" s="231">
        <v>1.389</v>
      </c>
      <c r="AG25" s="231"/>
      <c r="AH25" s="234" t="s">
        <v>2761</v>
      </c>
      <c r="AI25" s="231">
        <v>2</v>
      </c>
      <c r="AJ25" s="182">
        <v>40865</v>
      </c>
      <c r="AK25" s="231"/>
      <c r="AL25" s="231" t="s">
        <v>2580</v>
      </c>
      <c r="AM25" s="231"/>
      <c r="AN25" s="231" t="s">
        <v>2581</v>
      </c>
      <c r="AO25" s="231">
        <f t="shared" si="1"/>
        <v>7.5802886323268218E-2</v>
      </c>
      <c r="AP25" s="232" t="s">
        <v>2813</v>
      </c>
    </row>
    <row r="26" spans="1:42" ht="204" hidden="1">
      <c r="A26" s="203" t="s">
        <v>921</v>
      </c>
      <c r="B26" s="203" t="s">
        <v>1514</v>
      </c>
      <c r="C26" s="203" t="s">
        <v>923</v>
      </c>
      <c r="D26" s="203" t="s">
        <v>1515</v>
      </c>
      <c r="E26" s="203" t="s">
        <v>925</v>
      </c>
      <c r="F26" s="203" t="s">
        <v>1516</v>
      </c>
      <c r="G26" s="203">
        <v>6275811</v>
      </c>
      <c r="H26" s="203" t="s">
        <v>1517</v>
      </c>
      <c r="I26" s="203" t="s">
        <v>1486</v>
      </c>
      <c r="J26" s="203" t="s">
        <v>1518</v>
      </c>
      <c r="K26" s="203" t="s">
        <v>1519</v>
      </c>
      <c r="L26" s="203" t="s">
        <v>50</v>
      </c>
      <c r="M26" s="203" t="s">
        <v>32</v>
      </c>
      <c r="N26" s="203">
        <v>2008</v>
      </c>
      <c r="O26" s="203" t="s">
        <v>1520</v>
      </c>
      <c r="P26" s="203" t="s">
        <v>1521</v>
      </c>
      <c r="Q26" s="203">
        <v>12.540104350166827</v>
      </c>
      <c r="R26" s="203" t="s">
        <v>1522</v>
      </c>
      <c r="S26" s="203" t="s">
        <v>41</v>
      </c>
      <c r="T26" s="203">
        <v>4.2867215690800001E-2</v>
      </c>
      <c r="U26" s="203">
        <v>2</v>
      </c>
      <c r="V26" s="203" t="s">
        <v>1523</v>
      </c>
      <c r="W26" s="203" t="s">
        <v>36</v>
      </c>
      <c r="X26" s="203"/>
      <c r="Y26" s="203" t="s">
        <v>2386</v>
      </c>
      <c r="Z26" s="203"/>
      <c r="AA26" s="203"/>
      <c r="AB26" s="203"/>
      <c r="AC26" s="231" t="s">
        <v>2390</v>
      </c>
      <c r="AD26" s="231">
        <v>1.3676731793960926E-2</v>
      </c>
      <c r="AE26" s="231" t="s">
        <v>2630</v>
      </c>
      <c r="AF26" s="231">
        <v>1.389</v>
      </c>
      <c r="AG26" s="231"/>
      <c r="AH26" s="234" t="s">
        <v>2761</v>
      </c>
      <c r="AI26" s="231">
        <v>2</v>
      </c>
      <c r="AJ26" s="182">
        <v>40865</v>
      </c>
      <c r="AK26" s="231"/>
      <c r="AL26" s="231" t="s">
        <v>2580</v>
      </c>
      <c r="AM26" s="231"/>
      <c r="AN26" s="231" t="s">
        <v>2581</v>
      </c>
      <c r="AO26" s="231">
        <f t="shared" si="1"/>
        <v>1.8996980461811724E-2</v>
      </c>
      <c r="AP26" s="232" t="s">
        <v>2813</v>
      </c>
    </row>
    <row r="27" spans="1:42" ht="204" hidden="1">
      <c r="A27" s="203" t="s">
        <v>921</v>
      </c>
      <c r="B27" s="203" t="s">
        <v>1514</v>
      </c>
      <c r="C27" s="203" t="s">
        <v>923</v>
      </c>
      <c r="D27" s="203" t="s">
        <v>1515</v>
      </c>
      <c r="E27" s="203" t="s">
        <v>925</v>
      </c>
      <c r="F27" s="203" t="s">
        <v>1516</v>
      </c>
      <c r="G27" s="203">
        <v>6275811</v>
      </c>
      <c r="H27" s="203" t="s">
        <v>1517</v>
      </c>
      <c r="I27" s="203" t="s">
        <v>1486</v>
      </c>
      <c r="J27" s="203" t="s">
        <v>1518</v>
      </c>
      <c r="K27" s="203" t="s">
        <v>1519</v>
      </c>
      <c r="L27" s="203" t="s">
        <v>50</v>
      </c>
      <c r="M27" s="203" t="s">
        <v>32</v>
      </c>
      <c r="N27" s="203">
        <v>2008</v>
      </c>
      <c r="O27" s="203" t="s">
        <v>1520</v>
      </c>
      <c r="P27" s="203" t="s">
        <v>1521</v>
      </c>
      <c r="Q27" s="203">
        <v>12.540104350166827</v>
      </c>
      <c r="R27" s="203" t="s">
        <v>1522</v>
      </c>
      <c r="S27" s="203" t="s">
        <v>41</v>
      </c>
      <c r="T27" s="203">
        <v>4.2867215690800001E-2</v>
      </c>
      <c r="U27" s="203">
        <v>2</v>
      </c>
      <c r="V27" s="203" t="s">
        <v>1523</v>
      </c>
      <c r="W27" s="203" t="s">
        <v>36</v>
      </c>
      <c r="X27" s="203"/>
      <c r="Y27" s="203" t="s">
        <v>2386</v>
      </c>
      <c r="Z27" s="203"/>
      <c r="AA27" s="203"/>
      <c r="AB27" s="203"/>
      <c r="AC27" s="231" t="s">
        <v>2390</v>
      </c>
      <c r="AD27" s="231">
        <v>1.2921847246891655E-2</v>
      </c>
      <c r="AE27" s="231" t="s">
        <v>2631</v>
      </c>
      <c r="AF27" s="231">
        <v>1.389</v>
      </c>
      <c r="AG27" s="231"/>
      <c r="AH27" s="234" t="s">
        <v>2761</v>
      </c>
      <c r="AI27" s="231">
        <v>2</v>
      </c>
      <c r="AJ27" s="182">
        <v>40865</v>
      </c>
      <c r="AK27" s="231"/>
      <c r="AL27" s="231" t="s">
        <v>2580</v>
      </c>
      <c r="AM27" s="231"/>
      <c r="AN27" s="231" t="s">
        <v>2581</v>
      </c>
      <c r="AO27" s="231">
        <f t="shared" si="1"/>
        <v>1.794844582593251E-2</v>
      </c>
      <c r="AP27" s="232" t="s">
        <v>2813</v>
      </c>
    </row>
    <row r="28" spans="1:42" ht="204" hidden="1">
      <c r="A28" s="203" t="s">
        <v>921</v>
      </c>
      <c r="B28" s="203" t="s">
        <v>1514</v>
      </c>
      <c r="C28" s="203" t="s">
        <v>923</v>
      </c>
      <c r="D28" s="203" t="s">
        <v>1515</v>
      </c>
      <c r="E28" s="203" t="s">
        <v>925</v>
      </c>
      <c r="F28" s="203" t="s">
        <v>1516</v>
      </c>
      <c r="G28" s="203">
        <v>6275811</v>
      </c>
      <c r="H28" s="203" t="s">
        <v>1517</v>
      </c>
      <c r="I28" s="203" t="s">
        <v>1486</v>
      </c>
      <c r="J28" s="203" t="s">
        <v>1518</v>
      </c>
      <c r="K28" s="203" t="s">
        <v>1519</v>
      </c>
      <c r="L28" s="203" t="s">
        <v>50</v>
      </c>
      <c r="M28" s="203" t="s">
        <v>32</v>
      </c>
      <c r="N28" s="203">
        <v>2008</v>
      </c>
      <c r="O28" s="203" t="s">
        <v>1520</v>
      </c>
      <c r="P28" s="203" t="s">
        <v>1521</v>
      </c>
      <c r="Q28" s="203">
        <v>12.540104350166827</v>
      </c>
      <c r="R28" s="203" t="s">
        <v>1522</v>
      </c>
      <c r="S28" s="203" t="s">
        <v>41</v>
      </c>
      <c r="T28" s="203">
        <v>4.2867215690800001E-2</v>
      </c>
      <c r="U28" s="203">
        <v>2</v>
      </c>
      <c r="V28" s="203" t="s">
        <v>1523</v>
      </c>
      <c r="W28" s="203" t="s">
        <v>36</v>
      </c>
      <c r="X28" s="203"/>
      <c r="Y28" s="203" t="s">
        <v>2386</v>
      </c>
      <c r="Z28" s="203"/>
      <c r="AA28" s="203"/>
      <c r="AB28" s="203"/>
      <c r="AC28" s="231" t="s">
        <v>2390</v>
      </c>
      <c r="AD28" s="231">
        <v>2.806394316163411E-2</v>
      </c>
      <c r="AE28" s="231" t="s">
        <v>2632</v>
      </c>
      <c r="AF28" s="231">
        <v>1.389</v>
      </c>
      <c r="AG28" s="231"/>
      <c r="AH28" s="234" t="s">
        <v>2761</v>
      </c>
      <c r="AI28" s="231">
        <v>2</v>
      </c>
      <c r="AJ28" s="182">
        <v>40865</v>
      </c>
      <c r="AK28" s="231"/>
      <c r="AL28" s="231" t="s">
        <v>2580</v>
      </c>
      <c r="AM28" s="231"/>
      <c r="AN28" s="231" t="s">
        <v>2581</v>
      </c>
      <c r="AO28" s="231">
        <f t="shared" si="1"/>
        <v>3.8980817051509777E-2</v>
      </c>
      <c r="AP28" s="232" t="s">
        <v>2813</v>
      </c>
    </row>
    <row r="29" spans="1:42" ht="204" hidden="1">
      <c r="A29" s="203" t="s">
        <v>921</v>
      </c>
      <c r="B29" s="203" t="s">
        <v>1514</v>
      </c>
      <c r="C29" s="203" t="s">
        <v>923</v>
      </c>
      <c r="D29" s="203" t="s">
        <v>1515</v>
      </c>
      <c r="E29" s="203" t="s">
        <v>925</v>
      </c>
      <c r="F29" s="203" t="s">
        <v>1516</v>
      </c>
      <c r="G29" s="203">
        <v>6275811</v>
      </c>
      <c r="H29" s="203" t="s">
        <v>1517</v>
      </c>
      <c r="I29" s="203" t="s">
        <v>1486</v>
      </c>
      <c r="J29" s="203" t="s">
        <v>1518</v>
      </c>
      <c r="K29" s="203" t="s">
        <v>1519</v>
      </c>
      <c r="L29" s="203" t="s">
        <v>50</v>
      </c>
      <c r="M29" s="203" t="s">
        <v>32</v>
      </c>
      <c r="N29" s="203">
        <v>2008</v>
      </c>
      <c r="O29" s="203" t="s">
        <v>1520</v>
      </c>
      <c r="P29" s="203" t="s">
        <v>1521</v>
      </c>
      <c r="Q29" s="203">
        <v>12.540104350166827</v>
      </c>
      <c r="R29" s="203" t="s">
        <v>1522</v>
      </c>
      <c r="S29" s="203" t="s">
        <v>41</v>
      </c>
      <c r="T29" s="203">
        <v>4.2867215690800001E-2</v>
      </c>
      <c r="U29" s="203">
        <v>2</v>
      </c>
      <c r="V29" s="203" t="s">
        <v>1523</v>
      </c>
      <c r="W29" s="203" t="s">
        <v>36</v>
      </c>
      <c r="X29" s="203"/>
      <c r="Y29" s="203" t="s">
        <v>2386</v>
      </c>
      <c r="Z29" s="203"/>
      <c r="AA29" s="203"/>
      <c r="AB29" s="203"/>
      <c r="AC29" s="231" t="s">
        <v>2390</v>
      </c>
      <c r="AD29" s="231">
        <v>1.5808170515097694E-2</v>
      </c>
      <c r="AE29" s="231" t="s">
        <v>2633</v>
      </c>
      <c r="AF29" s="231">
        <v>1.389</v>
      </c>
      <c r="AG29" s="231"/>
      <c r="AH29" s="234" t="s">
        <v>2761</v>
      </c>
      <c r="AI29" s="231">
        <v>2</v>
      </c>
      <c r="AJ29" s="182">
        <v>40865</v>
      </c>
      <c r="AK29" s="231"/>
      <c r="AL29" s="231" t="s">
        <v>2580</v>
      </c>
      <c r="AM29" s="231"/>
      <c r="AN29" s="231" t="s">
        <v>2581</v>
      </c>
      <c r="AO29" s="231">
        <f t="shared" si="1"/>
        <v>2.1957548845470697E-2</v>
      </c>
      <c r="AP29" s="232" t="s">
        <v>2813</v>
      </c>
    </row>
    <row r="30" spans="1:42" ht="306" hidden="1">
      <c r="A30" s="203" t="s">
        <v>921</v>
      </c>
      <c r="B30" s="203" t="s">
        <v>1524</v>
      </c>
      <c r="C30" s="203" t="s">
        <v>923</v>
      </c>
      <c r="D30" s="203" t="s">
        <v>290</v>
      </c>
      <c r="E30" s="203" t="s">
        <v>925</v>
      </c>
      <c r="F30" s="203" t="s">
        <v>1525</v>
      </c>
      <c r="G30" s="203">
        <v>8498611</v>
      </c>
      <c r="H30" s="203" t="s">
        <v>1526</v>
      </c>
      <c r="I30" s="203" t="s">
        <v>1486</v>
      </c>
      <c r="J30" s="203" t="s">
        <v>1518</v>
      </c>
      <c r="K30" s="203" t="s">
        <v>1527</v>
      </c>
      <c r="L30" s="203" t="s">
        <v>41</v>
      </c>
      <c r="M30" s="203" t="s">
        <v>32</v>
      </c>
      <c r="N30" s="203">
        <v>2008</v>
      </c>
      <c r="O30" s="203" t="s">
        <v>1528</v>
      </c>
      <c r="P30" s="203" t="s">
        <v>1529</v>
      </c>
      <c r="Q30" s="203">
        <v>12.085510990000003</v>
      </c>
      <c r="R30" s="203" t="s">
        <v>1530</v>
      </c>
      <c r="S30" s="203" t="s">
        <v>41</v>
      </c>
      <c r="T30" s="203">
        <v>1.588817155138E-2</v>
      </c>
      <c r="U30" s="203">
        <v>2.9</v>
      </c>
      <c r="V30" s="203" t="s">
        <v>1523</v>
      </c>
      <c r="W30" s="203" t="s">
        <v>36</v>
      </c>
      <c r="X30" s="203"/>
      <c r="Y30" s="203" t="s">
        <v>2387</v>
      </c>
      <c r="Z30" s="203"/>
      <c r="AA30" s="203"/>
      <c r="AB30" s="203"/>
      <c r="AC30" s="231" t="s">
        <v>2390</v>
      </c>
      <c r="AD30" s="231">
        <v>2.9301043970970622E-2</v>
      </c>
      <c r="AE30" s="231" t="s">
        <v>2594</v>
      </c>
      <c r="AF30" s="231">
        <v>3.1909999999999998</v>
      </c>
      <c r="AG30" s="231"/>
      <c r="AH30" s="231" t="s">
        <v>2762</v>
      </c>
      <c r="AI30" s="231">
        <v>2</v>
      </c>
      <c r="AJ30" s="182">
        <v>40865</v>
      </c>
      <c r="AK30" s="231"/>
      <c r="AL30" s="231" t="s">
        <v>2593</v>
      </c>
      <c r="AM30" s="231"/>
      <c r="AN30" s="231" t="s">
        <v>2581</v>
      </c>
      <c r="AO30" s="231">
        <f t="shared" si="1"/>
        <v>9.3499631311367251E-2</v>
      </c>
      <c r="AP30" s="232" t="s">
        <v>2813</v>
      </c>
    </row>
    <row r="31" spans="1:42" ht="306" hidden="1">
      <c r="A31" s="203" t="s">
        <v>921</v>
      </c>
      <c r="B31" s="203" t="s">
        <v>1524</v>
      </c>
      <c r="C31" s="203" t="s">
        <v>923</v>
      </c>
      <c r="D31" s="203" t="s">
        <v>290</v>
      </c>
      <c r="E31" s="203" t="s">
        <v>925</v>
      </c>
      <c r="F31" s="203" t="s">
        <v>1525</v>
      </c>
      <c r="G31" s="203">
        <v>8498611</v>
      </c>
      <c r="H31" s="203" t="s">
        <v>1526</v>
      </c>
      <c r="I31" s="203" t="s">
        <v>1486</v>
      </c>
      <c r="J31" s="203" t="s">
        <v>1518</v>
      </c>
      <c r="K31" s="203" t="s">
        <v>1527</v>
      </c>
      <c r="L31" s="203" t="s">
        <v>41</v>
      </c>
      <c r="M31" s="203" t="s">
        <v>32</v>
      </c>
      <c r="N31" s="203">
        <v>2008</v>
      </c>
      <c r="O31" s="203" t="s">
        <v>1528</v>
      </c>
      <c r="P31" s="203" t="s">
        <v>1529</v>
      </c>
      <c r="Q31" s="203">
        <v>12.085510990000003</v>
      </c>
      <c r="R31" s="203" t="s">
        <v>1530</v>
      </c>
      <c r="S31" s="203" t="s">
        <v>41</v>
      </c>
      <c r="T31" s="203">
        <v>1.588817155138E-2</v>
      </c>
      <c r="U31" s="203">
        <v>2.9</v>
      </c>
      <c r="V31" s="203" t="s">
        <v>1523</v>
      </c>
      <c r="W31" s="203" t="s">
        <v>36</v>
      </c>
      <c r="X31" s="203"/>
      <c r="Y31" s="203" t="s">
        <v>2387</v>
      </c>
      <c r="Z31" s="203"/>
      <c r="AA31" s="203"/>
      <c r="AB31" s="203"/>
      <c r="AC31" s="231" t="s">
        <v>2390</v>
      </c>
      <c r="AD31" s="231">
        <v>0.15265003040064165</v>
      </c>
      <c r="AE31" s="231" t="s">
        <v>2595</v>
      </c>
      <c r="AF31" s="231">
        <v>3.1909999999999998</v>
      </c>
      <c r="AG31" s="231"/>
      <c r="AH31" s="231" t="s">
        <v>2762</v>
      </c>
      <c r="AI31" s="231">
        <v>2</v>
      </c>
      <c r="AJ31" s="182">
        <v>40865</v>
      </c>
      <c r="AK31" s="231"/>
      <c r="AL31" s="231" t="s">
        <v>2593</v>
      </c>
      <c r="AM31" s="231"/>
      <c r="AN31" s="231" t="s">
        <v>2581</v>
      </c>
      <c r="AO31" s="231">
        <f t="shared" si="1"/>
        <v>0.48710624700844746</v>
      </c>
      <c r="AP31" s="232" t="s">
        <v>2813</v>
      </c>
    </row>
    <row r="32" spans="1:42" ht="306" hidden="1">
      <c r="A32" s="203" t="s">
        <v>921</v>
      </c>
      <c r="B32" s="203" t="s">
        <v>1524</v>
      </c>
      <c r="C32" s="203" t="s">
        <v>923</v>
      </c>
      <c r="D32" s="203" t="s">
        <v>290</v>
      </c>
      <c r="E32" s="203" t="s">
        <v>925</v>
      </c>
      <c r="F32" s="203" t="s">
        <v>1525</v>
      </c>
      <c r="G32" s="203">
        <v>8498611</v>
      </c>
      <c r="H32" s="203" t="s">
        <v>1526</v>
      </c>
      <c r="I32" s="203" t="s">
        <v>1486</v>
      </c>
      <c r="J32" s="203" t="s">
        <v>1518</v>
      </c>
      <c r="K32" s="203" t="s">
        <v>1527</v>
      </c>
      <c r="L32" s="203" t="s">
        <v>41</v>
      </c>
      <c r="M32" s="203" t="s">
        <v>32</v>
      </c>
      <c r="N32" s="203">
        <v>2008</v>
      </c>
      <c r="O32" s="203" t="s">
        <v>1528</v>
      </c>
      <c r="P32" s="203" t="s">
        <v>1529</v>
      </c>
      <c r="Q32" s="203">
        <v>12.085510990000003</v>
      </c>
      <c r="R32" s="203" t="s">
        <v>1530</v>
      </c>
      <c r="S32" s="203" t="s">
        <v>41</v>
      </c>
      <c r="T32" s="203">
        <v>1.588817155138E-2</v>
      </c>
      <c r="U32" s="203">
        <v>2.9</v>
      </c>
      <c r="V32" s="203" t="s">
        <v>1523</v>
      </c>
      <c r="W32" s="203" t="s">
        <v>36</v>
      </c>
      <c r="X32" s="203"/>
      <c r="Y32" s="203" t="s">
        <v>2387</v>
      </c>
      <c r="Z32" s="203"/>
      <c r="AA32" s="203"/>
      <c r="AB32" s="203"/>
      <c r="AC32" s="231" t="s">
        <v>2390</v>
      </c>
      <c r="AD32" s="231">
        <v>2.7037166401469578E-2</v>
      </c>
      <c r="AE32" s="231" t="s">
        <v>2596</v>
      </c>
      <c r="AF32" s="231">
        <v>3.1909999999999998</v>
      </c>
      <c r="AG32" s="231"/>
      <c r="AH32" s="231" t="s">
        <v>2762</v>
      </c>
      <c r="AI32" s="231">
        <v>2</v>
      </c>
      <c r="AJ32" s="182">
        <v>40865</v>
      </c>
      <c r="AK32" s="231"/>
      <c r="AL32" s="231" t="s">
        <v>2593</v>
      </c>
      <c r="AM32" s="231"/>
      <c r="AN32" s="231" t="s">
        <v>2581</v>
      </c>
      <c r="AO32" s="231">
        <f t="shared" si="1"/>
        <v>8.627559798708942E-2</v>
      </c>
      <c r="AP32" s="232" t="s">
        <v>2813</v>
      </c>
    </row>
    <row r="33" spans="1:42" ht="306" hidden="1">
      <c r="A33" s="203" t="s">
        <v>921</v>
      </c>
      <c r="B33" s="203" t="s">
        <v>1524</v>
      </c>
      <c r="C33" s="203" t="s">
        <v>923</v>
      </c>
      <c r="D33" s="203" t="s">
        <v>290</v>
      </c>
      <c r="E33" s="203" t="s">
        <v>925</v>
      </c>
      <c r="F33" s="203" t="s">
        <v>1525</v>
      </c>
      <c r="G33" s="203">
        <v>8498611</v>
      </c>
      <c r="H33" s="203" t="s">
        <v>1526</v>
      </c>
      <c r="I33" s="203" t="s">
        <v>1486</v>
      </c>
      <c r="J33" s="203" t="s">
        <v>1518</v>
      </c>
      <c r="K33" s="203" t="s">
        <v>1527</v>
      </c>
      <c r="L33" s="203" t="s">
        <v>41</v>
      </c>
      <c r="M33" s="203" t="s">
        <v>32</v>
      </c>
      <c r="N33" s="203">
        <v>2008</v>
      </c>
      <c r="O33" s="203" t="s">
        <v>1528</v>
      </c>
      <c r="P33" s="203" t="s">
        <v>1529</v>
      </c>
      <c r="Q33" s="203">
        <v>12.085510990000003</v>
      </c>
      <c r="R33" s="203" t="s">
        <v>1530</v>
      </c>
      <c r="S33" s="203" t="s">
        <v>41</v>
      </c>
      <c r="T33" s="203">
        <v>1.588817155138E-2</v>
      </c>
      <c r="U33" s="203">
        <v>2.9</v>
      </c>
      <c r="V33" s="203" t="s">
        <v>1523</v>
      </c>
      <c r="W33" s="203" t="s">
        <v>36</v>
      </c>
      <c r="X33" s="203"/>
      <c r="Y33" s="203" t="s">
        <v>2387</v>
      </c>
      <c r="Z33" s="203"/>
      <c r="AA33" s="203"/>
      <c r="AB33" s="203"/>
      <c r="AC33" s="231" t="s">
        <v>2390</v>
      </c>
      <c r="AD33" s="231">
        <v>0.20633626990595205</v>
      </c>
      <c r="AE33" s="231" t="s">
        <v>2597</v>
      </c>
      <c r="AF33" s="231">
        <v>3.1909999999999998</v>
      </c>
      <c r="AG33" s="231"/>
      <c r="AH33" s="231" t="s">
        <v>2762</v>
      </c>
      <c r="AI33" s="231">
        <v>2</v>
      </c>
      <c r="AJ33" s="182">
        <v>40865</v>
      </c>
      <c r="AK33" s="231"/>
      <c r="AL33" s="231" t="s">
        <v>2593</v>
      </c>
      <c r="AM33" s="231"/>
      <c r="AN33" s="231" t="s">
        <v>2581</v>
      </c>
      <c r="AO33" s="231">
        <f t="shared" si="1"/>
        <v>0.65841903726989293</v>
      </c>
      <c r="AP33" s="232" t="s">
        <v>2813</v>
      </c>
    </row>
    <row r="34" spans="1:42" ht="306" hidden="1">
      <c r="A34" s="203" t="s">
        <v>921</v>
      </c>
      <c r="B34" s="203" t="s">
        <v>1524</v>
      </c>
      <c r="C34" s="203" t="s">
        <v>923</v>
      </c>
      <c r="D34" s="203" t="s">
        <v>290</v>
      </c>
      <c r="E34" s="203" t="s">
        <v>925</v>
      </c>
      <c r="F34" s="203" t="s">
        <v>1525</v>
      </c>
      <c r="G34" s="203">
        <v>8498611</v>
      </c>
      <c r="H34" s="203" t="s">
        <v>1526</v>
      </c>
      <c r="I34" s="203" t="s">
        <v>1486</v>
      </c>
      <c r="J34" s="203" t="s">
        <v>1518</v>
      </c>
      <c r="K34" s="203" t="s">
        <v>1527</v>
      </c>
      <c r="L34" s="203" t="s">
        <v>41</v>
      </c>
      <c r="M34" s="203" t="s">
        <v>32</v>
      </c>
      <c r="N34" s="203">
        <v>2008</v>
      </c>
      <c r="O34" s="203" t="s">
        <v>1528</v>
      </c>
      <c r="P34" s="203" t="s">
        <v>1529</v>
      </c>
      <c r="Q34" s="203">
        <v>12.085510990000003</v>
      </c>
      <c r="R34" s="203" t="s">
        <v>1530</v>
      </c>
      <c r="S34" s="203" t="s">
        <v>41</v>
      </c>
      <c r="T34" s="203">
        <v>1.588817155138E-2</v>
      </c>
      <c r="U34" s="203">
        <v>2.9</v>
      </c>
      <c r="V34" s="203" t="s">
        <v>1523</v>
      </c>
      <c r="W34" s="203" t="s">
        <v>36</v>
      </c>
      <c r="X34" s="203"/>
      <c r="Y34" s="203" t="s">
        <v>2387</v>
      </c>
      <c r="Z34" s="203"/>
      <c r="AA34" s="203"/>
      <c r="AB34" s="203"/>
      <c r="AC34" s="231" t="s">
        <v>2390</v>
      </c>
      <c r="AD34" s="231">
        <v>1.4501752888060956E-2</v>
      </c>
      <c r="AE34" s="231" t="s">
        <v>2598</v>
      </c>
      <c r="AF34" s="231">
        <v>3.1909999999999998</v>
      </c>
      <c r="AG34" s="231"/>
      <c r="AH34" s="231" t="s">
        <v>2762</v>
      </c>
      <c r="AI34" s="231">
        <v>2</v>
      </c>
      <c r="AJ34" s="182">
        <v>40865</v>
      </c>
      <c r="AK34" s="231"/>
      <c r="AL34" s="231" t="s">
        <v>2593</v>
      </c>
      <c r="AM34" s="231"/>
      <c r="AN34" s="231" t="s">
        <v>2581</v>
      </c>
      <c r="AO34" s="231">
        <f t="shared" si="1"/>
        <v>4.6275093465802511E-2</v>
      </c>
      <c r="AP34" s="232" t="s">
        <v>2813</v>
      </c>
    </row>
    <row r="35" spans="1:42" ht="306" hidden="1">
      <c r="A35" s="203" t="s">
        <v>921</v>
      </c>
      <c r="B35" s="203" t="s">
        <v>1524</v>
      </c>
      <c r="C35" s="203" t="s">
        <v>923</v>
      </c>
      <c r="D35" s="203" t="s">
        <v>290</v>
      </c>
      <c r="E35" s="203" t="s">
        <v>925</v>
      </c>
      <c r="F35" s="203" t="s">
        <v>1525</v>
      </c>
      <c r="G35" s="203">
        <v>8498611</v>
      </c>
      <c r="H35" s="203" t="s">
        <v>1526</v>
      </c>
      <c r="I35" s="203" t="s">
        <v>1486</v>
      </c>
      <c r="J35" s="203" t="s">
        <v>1518</v>
      </c>
      <c r="K35" s="203" t="s">
        <v>1527</v>
      </c>
      <c r="L35" s="203" t="s">
        <v>41</v>
      </c>
      <c r="M35" s="203" t="s">
        <v>32</v>
      </c>
      <c r="N35" s="203">
        <v>2008</v>
      </c>
      <c r="O35" s="203" t="s">
        <v>1528</v>
      </c>
      <c r="P35" s="203" t="s">
        <v>1529</v>
      </c>
      <c r="Q35" s="203">
        <v>12.085510990000003</v>
      </c>
      <c r="R35" s="203" t="s">
        <v>1530</v>
      </c>
      <c r="S35" s="203" t="s">
        <v>41</v>
      </c>
      <c r="T35" s="203">
        <v>1.588817155138E-2</v>
      </c>
      <c r="U35" s="203">
        <v>2.9</v>
      </c>
      <c r="V35" s="203" t="s">
        <v>1523</v>
      </c>
      <c r="W35" s="203" t="s">
        <v>36</v>
      </c>
      <c r="X35" s="203"/>
      <c r="Y35" s="203" t="s">
        <v>2387</v>
      </c>
      <c r="Z35" s="203"/>
      <c r="AA35" s="203"/>
      <c r="AB35" s="203"/>
      <c r="AC35" s="231" t="s">
        <v>2390</v>
      </c>
      <c r="AD35" s="231">
        <v>3.1435557107928745E-2</v>
      </c>
      <c r="AE35" s="231" t="s">
        <v>2599</v>
      </c>
      <c r="AF35" s="231">
        <v>3.1909999999999998</v>
      </c>
      <c r="AG35" s="231"/>
      <c r="AH35" s="231" t="s">
        <v>2762</v>
      </c>
      <c r="AI35" s="231">
        <v>2</v>
      </c>
      <c r="AJ35" s="182">
        <v>40865</v>
      </c>
      <c r="AK35" s="231"/>
      <c r="AL35" s="231" t="s">
        <v>2593</v>
      </c>
      <c r="AM35" s="231"/>
      <c r="AN35" s="231" t="s">
        <v>2581</v>
      </c>
      <c r="AO35" s="231">
        <f t="shared" si="1"/>
        <v>0.10031086273140062</v>
      </c>
      <c r="AP35" s="232" t="s">
        <v>2813</v>
      </c>
    </row>
    <row r="36" spans="1:42" ht="306" hidden="1">
      <c r="A36" s="203" t="s">
        <v>921</v>
      </c>
      <c r="B36" s="203" t="s">
        <v>1524</v>
      </c>
      <c r="C36" s="203" t="s">
        <v>923</v>
      </c>
      <c r="D36" s="203" t="s">
        <v>290</v>
      </c>
      <c r="E36" s="203" t="s">
        <v>925</v>
      </c>
      <c r="F36" s="203" t="s">
        <v>1525</v>
      </c>
      <c r="G36" s="203">
        <v>8498611</v>
      </c>
      <c r="H36" s="203" t="s">
        <v>1526</v>
      </c>
      <c r="I36" s="203" t="s">
        <v>1486</v>
      </c>
      <c r="J36" s="203" t="s">
        <v>1518</v>
      </c>
      <c r="K36" s="203" t="s">
        <v>1527</v>
      </c>
      <c r="L36" s="203" t="s">
        <v>41</v>
      </c>
      <c r="M36" s="203" t="s">
        <v>32</v>
      </c>
      <c r="N36" s="203">
        <v>2008</v>
      </c>
      <c r="O36" s="203" t="s">
        <v>1528</v>
      </c>
      <c r="P36" s="203" t="s">
        <v>1529</v>
      </c>
      <c r="Q36" s="203">
        <v>12.085510990000003</v>
      </c>
      <c r="R36" s="203" t="s">
        <v>1530</v>
      </c>
      <c r="S36" s="203" t="s">
        <v>41</v>
      </c>
      <c r="T36" s="203">
        <v>1.588817155138E-2</v>
      </c>
      <c r="U36" s="203">
        <v>2.9</v>
      </c>
      <c r="V36" s="203" t="s">
        <v>1523</v>
      </c>
      <c r="W36" s="203" t="s">
        <v>36</v>
      </c>
      <c r="X36" s="203"/>
      <c r="Y36" s="203" t="s">
        <v>2387</v>
      </c>
      <c r="Z36" s="203"/>
      <c r="AA36" s="203"/>
      <c r="AB36" s="203"/>
      <c r="AC36" s="231" t="s">
        <v>2390</v>
      </c>
      <c r="AD36" s="231">
        <v>1.7011422879393539E-2</v>
      </c>
      <c r="AE36" s="231" t="s">
        <v>2600</v>
      </c>
      <c r="AF36" s="231">
        <v>3.1909999999999998</v>
      </c>
      <c r="AG36" s="231"/>
      <c r="AH36" s="231" t="s">
        <v>2762</v>
      </c>
      <c r="AI36" s="231">
        <v>2</v>
      </c>
      <c r="AJ36" s="182">
        <v>40865</v>
      </c>
      <c r="AK36" s="231"/>
      <c r="AL36" s="231" t="s">
        <v>2593</v>
      </c>
      <c r="AM36" s="231"/>
      <c r="AN36" s="231" t="s">
        <v>2581</v>
      </c>
      <c r="AO36" s="231">
        <f t="shared" si="1"/>
        <v>5.4283450408144779E-2</v>
      </c>
      <c r="AP36" s="232" t="s">
        <v>2813</v>
      </c>
    </row>
    <row r="37" spans="1:42" ht="306" hidden="1">
      <c r="A37" s="203" t="s">
        <v>921</v>
      </c>
      <c r="B37" s="203" t="s">
        <v>1524</v>
      </c>
      <c r="C37" s="203" t="s">
        <v>923</v>
      </c>
      <c r="D37" s="203" t="s">
        <v>290</v>
      </c>
      <c r="E37" s="203" t="s">
        <v>925</v>
      </c>
      <c r="F37" s="203" t="s">
        <v>1525</v>
      </c>
      <c r="G37" s="203">
        <v>8498611</v>
      </c>
      <c r="H37" s="203" t="s">
        <v>1526</v>
      </c>
      <c r="I37" s="203" t="s">
        <v>1486</v>
      </c>
      <c r="J37" s="203" t="s">
        <v>1518</v>
      </c>
      <c r="K37" s="203" t="s">
        <v>1527</v>
      </c>
      <c r="L37" s="203" t="s">
        <v>41</v>
      </c>
      <c r="M37" s="203" t="s">
        <v>32</v>
      </c>
      <c r="N37" s="203">
        <v>2008</v>
      </c>
      <c r="O37" s="203" t="s">
        <v>1528</v>
      </c>
      <c r="P37" s="203" t="s">
        <v>1529</v>
      </c>
      <c r="Q37" s="203">
        <v>12.085510990000003</v>
      </c>
      <c r="R37" s="203" t="s">
        <v>1530</v>
      </c>
      <c r="S37" s="203" t="s">
        <v>41</v>
      </c>
      <c r="T37" s="203">
        <v>1.588817155138E-2</v>
      </c>
      <c r="U37" s="203">
        <v>2.9</v>
      </c>
      <c r="V37" s="203" t="s">
        <v>1523</v>
      </c>
      <c r="W37" s="203" t="s">
        <v>36</v>
      </c>
      <c r="X37" s="203"/>
      <c r="Y37" s="203" t="s">
        <v>2387</v>
      </c>
      <c r="Z37" s="203"/>
      <c r="AA37" s="203"/>
      <c r="AB37" s="203"/>
      <c r="AC37" s="231" t="s">
        <v>2390</v>
      </c>
      <c r="AD37" s="231">
        <v>1.2095574442762708E-2</v>
      </c>
      <c r="AE37" s="231" t="s">
        <v>2601</v>
      </c>
      <c r="AF37" s="231">
        <v>3.1909999999999998</v>
      </c>
      <c r="AG37" s="231"/>
      <c r="AH37" s="231" t="s">
        <v>2762</v>
      </c>
      <c r="AI37" s="231">
        <v>2</v>
      </c>
      <c r="AJ37" s="182">
        <v>40865</v>
      </c>
      <c r="AK37" s="231"/>
      <c r="AL37" s="231" t="s">
        <v>2593</v>
      </c>
      <c r="AM37" s="231"/>
      <c r="AN37" s="231" t="s">
        <v>2581</v>
      </c>
      <c r="AO37" s="231">
        <f t="shared" si="1"/>
        <v>3.8596978046855801E-2</v>
      </c>
      <c r="AP37" s="232" t="s">
        <v>2813</v>
      </c>
    </row>
    <row r="38" spans="1:42" ht="306" hidden="1">
      <c r="A38" s="203" t="s">
        <v>921</v>
      </c>
      <c r="B38" s="203" t="s">
        <v>1524</v>
      </c>
      <c r="C38" s="203" t="s">
        <v>923</v>
      </c>
      <c r="D38" s="203" t="s">
        <v>290</v>
      </c>
      <c r="E38" s="203" t="s">
        <v>925</v>
      </c>
      <c r="F38" s="203" t="s">
        <v>1525</v>
      </c>
      <c r="G38" s="203">
        <v>8498611</v>
      </c>
      <c r="H38" s="203" t="s">
        <v>1526</v>
      </c>
      <c r="I38" s="203" t="s">
        <v>1486</v>
      </c>
      <c r="J38" s="203" t="s">
        <v>1518</v>
      </c>
      <c r="K38" s="203" t="s">
        <v>1527</v>
      </c>
      <c r="L38" s="203" t="s">
        <v>41</v>
      </c>
      <c r="M38" s="203" t="s">
        <v>32</v>
      </c>
      <c r="N38" s="203">
        <v>2008</v>
      </c>
      <c r="O38" s="203" t="s">
        <v>1528</v>
      </c>
      <c r="P38" s="203" t="s">
        <v>1529</v>
      </c>
      <c r="Q38" s="203">
        <v>12.085510990000003</v>
      </c>
      <c r="R38" s="203" t="s">
        <v>1530</v>
      </c>
      <c r="S38" s="203" t="s">
        <v>41</v>
      </c>
      <c r="T38" s="203">
        <v>1.588817155138E-2</v>
      </c>
      <c r="U38" s="203">
        <v>2.9</v>
      </c>
      <c r="V38" s="203" t="s">
        <v>1523</v>
      </c>
      <c r="W38" s="203" t="s">
        <v>36</v>
      </c>
      <c r="X38" s="203"/>
      <c r="Y38" s="203" t="s">
        <v>2387</v>
      </c>
      <c r="Z38" s="203"/>
      <c r="AA38" s="203"/>
      <c r="AB38" s="203"/>
      <c r="AC38" s="231" t="s">
        <v>2390</v>
      </c>
      <c r="AD38" s="231">
        <v>1.8434431637365623E-2</v>
      </c>
      <c r="AE38" s="231" t="s">
        <v>2602</v>
      </c>
      <c r="AF38" s="231">
        <v>3.1909999999999998</v>
      </c>
      <c r="AG38" s="231"/>
      <c r="AH38" s="231" t="s">
        <v>2762</v>
      </c>
      <c r="AI38" s="231">
        <v>2</v>
      </c>
      <c r="AJ38" s="182">
        <v>40865</v>
      </c>
      <c r="AK38" s="231"/>
      <c r="AL38" s="231" t="s">
        <v>2593</v>
      </c>
      <c r="AM38" s="231"/>
      <c r="AN38" s="231" t="s">
        <v>2581</v>
      </c>
      <c r="AO38" s="231">
        <f t="shared" si="1"/>
        <v>5.8824271354833702E-2</v>
      </c>
      <c r="AP38" s="232" t="s">
        <v>2813</v>
      </c>
    </row>
    <row r="39" spans="1:42" ht="306" hidden="1">
      <c r="A39" s="203" t="s">
        <v>921</v>
      </c>
      <c r="B39" s="203" t="s">
        <v>1524</v>
      </c>
      <c r="C39" s="203" t="s">
        <v>923</v>
      </c>
      <c r="D39" s="203" t="s">
        <v>290</v>
      </c>
      <c r="E39" s="203" t="s">
        <v>925</v>
      </c>
      <c r="F39" s="203" t="s">
        <v>1525</v>
      </c>
      <c r="G39" s="203">
        <v>8498611</v>
      </c>
      <c r="H39" s="203" t="s">
        <v>1526</v>
      </c>
      <c r="I39" s="203" t="s">
        <v>1486</v>
      </c>
      <c r="J39" s="203" t="s">
        <v>1518</v>
      </c>
      <c r="K39" s="203" t="s">
        <v>1527</v>
      </c>
      <c r="L39" s="203" t="s">
        <v>41</v>
      </c>
      <c r="M39" s="203" t="s">
        <v>32</v>
      </c>
      <c r="N39" s="203">
        <v>2008</v>
      </c>
      <c r="O39" s="203" t="s">
        <v>1528</v>
      </c>
      <c r="P39" s="203" t="s">
        <v>1529</v>
      </c>
      <c r="Q39" s="203">
        <v>12.085510990000003</v>
      </c>
      <c r="R39" s="203" t="s">
        <v>1530</v>
      </c>
      <c r="S39" s="203" t="s">
        <v>41</v>
      </c>
      <c r="T39" s="203">
        <v>1.588817155138E-2</v>
      </c>
      <c r="U39" s="203">
        <v>2.9</v>
      </c>
      <c r="V39" s="203" t="s">
        <v>1523</v>
      </c>
      <c r="W39" s="203" t="s">
        <v>36</v>
      </c>
      <c r="X39" s="203"/>
      <c r="Y39" s="203" t="s">
        <v>2387</v>
      </c>
      <c r="Z39" s="203"/>
      <c r="AA39" s="203"/>
      <c r="AB39" s="203"/>
      <c r="AC39" s="231" t="s">
        <v>2390</v>
      </c>
      <c r="AD39" s="231">
        <v>2.9818501701142291E-2</v>
      </c>
      <c r="AE39" s="231" t="s">
        <v>2603</v>
      </c>
      <c r="AF39" s="231">
        <v>3.1909999999999998</v>
      </c>
      <c r="AG39" s="231"/>
      <c r="AH39" s="231" t="s">
        <v>2762</v>
      </c>
      <c r="AI39" s="231">
        <v>2</v>
      </c>
      <c r="AJ39" s="182">
        <v>40865</v>
      </c>
      <c r="AK39" s="231"/>
      <c r="AL39" s="231" t="s">
        <v>2593</v>
      </c>
      <c r="AM39" s="231"/>
      <c r="AN39" s="231" t="s">
        <v>2581</v>
      </c>
      <c r="AO39" s="231">
        <f t="shared" si="1"/>
        <v>9.5150838928345041E-2</v>
      </c>
      <c r="AP39" s="232" t="s">
        <v>2813</v>
      </c>
    </row>
    <row r="40" spans="1:42" ht="306" hidden="1">
      <c r="A40" s="203" t="s">
        <v>921</v>
      </c>
      <c r="B40" s="203" t="s">
        <v>1524</v>
      </c>
      <c r="C40" s="203" t="s">
        <v>923</v>
      </c>
      <c r="D40" s="203" t="s">
        <v>290</v>
      </c>
      <c r="E40" s="203" t="s">
        <v>925</v>
      </c>
      <c r="F40" s="203" t="s">
        <v>1525</v>
      </c>
      <c r="G40" s="203">
        <v>8498611</v>
      </c>
      <c r="H40" s="203" t="s">
        <v>1526</v>
      </c>
      <c r="I40" s="203" t="s">
        <v>1486</v>
      </c>
      <c r="J40" s="203" t="s">
        <v>1518</v>
      </c>
      <c r="K40" s="203" t="s">
        <v>1527</v>
      </c>
      <c r="L40" s="203" t="s">
        <v>41</v>
      </c>
      <c r="M40" s="203" t="s">
        <v>32</v>
      </c>
      <c r="N40" s="203">
        <v>2008</v>
      </c>
      <c r="O40" s="203" t="s">
        <v>1528</v>
      </c>
      <c r="P40" s="203" t="s">
        <v>1529</v>
      </c>
      <c r="Q40" s="203">
        <v>12.085510990000003</v>
      </c>
      <c r="R40" s="203" t="s">
        <v>1530</v>
      </c>
      <c r="S40" s="203" t="s">
        <v>41</v>
      </c>
      <c r="T40" s="203">
        <v>1.588817155138E-2</v>
      </c>
      <c r="U40" s="203">
        <v>2.9</v>
      </c>
      <c r="V40" s="203" t="s">
        <v>1523</v>
      </c>
      <c r="W40" s="203" t="s">
        <v>36</v>
      </c>
      <c r="X40" s="203"/>
      <c r="Y40" s="203" t="s">
        <v>2387</v>
      </c>
      <c r="Z40" s="203"/>
      <c r="AA40" s="203"/>
      <c r="AB40" s="203"/>
      <c r="AC40" s="231" t="s">
        <v>2390</v>
      </c>
      <c r="AD40" s="231">
        <v>1.4165405363449372E-2</v>
      </c>
      <c r="AE40" s="231" t="s">
        <v>2604</v>
      </c>
      <c r="AF40" s="231">
        <v>3.1909999999999998</v>
      </c>
      <c r="AG40" s="231"/>
      <c r="AH40" s="231" t="s">
        <v>2762</v>
      </c>
      <c r="AI40" s="231">
        <v>2</v>
      </c>
      <c r="AJ40" s="182">
        <v>40865</v>
      </c>
      <c r="AK40" s="231"/>
      <c r="AL40" s="231" t="s">
        <v>2593</v>
      </c>
      <c r="AM40" s="231"/>
      <c r="AN40" s="231" t="s">
        <v>2581</v>
      </c>
      <c r="AO40" s="231">
        <f t="shared" si="1"/>
        <v>4.520180851476694E-2</v>
      </c>
      <c r="AP40" s="232" t="s">
        <v>2813</v>
      </c>
    </row>
    <row r="41" spans="1:42" ht="306" hidden="1">
      <c r="A41" s="203" t="s">
        <v>921</v>
      </c>
      <c r="B41" s="203" t="s">
        <v>1524</v>
      </c>
      <c r="C41" s="203" t="s">
        <v>923</v>
      </c>
      <c r="D41" s="203" t="s">
        <v>290</v>
      </c>
      <c r="E41" s="203" t="s">
        <v>925</v>
      </c>
      <c r="F41" s="203" t="s">
        <v>1525</v>
      </c>
      <c r="G41" s="203">
        <v>8498611</v>
      </c>
      <c r="H41" s="203" t="s">
        <v>1526</v>
      </c>
      <c r="I41" s="203" t="s">
        <v>1486</v>
      </c>
      <c r="J41" s="203" t="s">
        <v>1518</v>
      </c>
      <c r="K41" s="203" t="s">
        <v>1527</v>
      </c>
      <c r="L41" s="203" t="s">
        <v>41</v>
      </c>
      <c r="M41" s="203" t="s">
        <v>32</v>
      </c>
      <c r="N41" s="203">
        <v>2008</v>
      </c>
      <c r="O41" s="203" t="s">
        <v>1528</v>
      </c>
      <c r="P41" s="203" t="s">
        <v>1529</v>
      </c>
      <c r="Q41" s="203">
        <v>12.085510990000003</v>
      </c>
      <c r="R41" s="203" t="s">
        <v>1530</v>
      </c>
      <c r="S41" s="203" t="s">
        <v>41</v>
      </c>
      <c r="T41" s="203">
        <v>1.588817155138E-2</v>
      </c>
      <c r="U41" s="203">
        <v>2.9</v>
      </c>
      <c r="V41" s="203" t="s">
        <v>1523</v>
      </c>
      <c r="W41" s="203" t="s">
        <v>36</v>
      </c>
      <c r="X41" s="203"/>
      <c r="Y41" s="203" t="s">
        <v>2387</v>
      </c>
      <c r="Z41" s="203"/>
      <c r="AA41" s="203"/>
      <c r="AB41" s="203"/>
      <c r="AC41" s="231" t="s">
        <v>2390</v>
      </c>
      <c r="AD41" s="231">
        <v>1.2289621091577082E-2</v>
      </c>
      <c r="AE41" s="231" t="s">
        <v>2605</v>
      </c>
      <c r="AF41" s="231">
        <v>3.1909999999999998</v>
      </c>
      <c r="AG41" s="231"/>
      <c r="AH41" s="231" t="s">
        <v>2762</v>
      </c>
      <c r="AI41" s="231">
        <v>2</v>
      </c>
      <c r="AJ41" s="182">
        <v>40865</v>
      </c>
      <c r="AK41" s="231"/>
      <c r="AL41" s="231" t="s">
        <v>2593</v>
      </c>
      <c r="AM41" s="231"/>
      <c r="AN41" s="231" t="s">
        <v>2581</v>
      </c>
      <c r="AO41" s="231">
        <f t="shared" si="1"/>
        <v>3.9216180903222465E-2</v>
      </c>
      <c r="AP41" s="232" t="s">
        <v>2813</v>
      </c>
    </row>
    <row r="42" spans="1:42" ht="306" hidden="1">
      <c r="A42" s="203" t="s">
        <v>921</v>
      </c>
      <c r="B42" s="203" t="s">
        <v>1524</v>
      </c>
      <c r="C42" s="203" t="s">
        <v>923</v>
      </c>
      <c r="D42" s="203" t="s">
        <v>290</v>
      </c>
      <c r="E42" s="203" t="s">
        <v>925</v>
      </c>
      <c r="F42" s="203" t="s">
        <v>1525</v>
      </c>
      <c r="G42" s="203">
        <v>8498611</v>
      </c>
      <c r="H42" s="203" t="s">
        <v>1526</v>
      </c>
      <c r="I42" s="203" t="s">
        <v>1486</v>
      </c>
      <c r="J42" s="203" t="s">
        <v>1518</v>
      </c>
      <c r="K42" s="203" t="s">
        <v>1527</v>
      </c>
      <c r="L42" s="203" t="s">
        <v>41</v>
      </c>
      <c r="M42" s="203" t="s">
        <v>32</v>
      </c>
      <c r="N42" s="203">
        <v>2008</v>
      </c>
      <c r="O42" s="203" t="s">
        <v>1528</v>
      </c>
      <c r="P42" s="203" t="s">
        <v>1529</v>
      </c>
      <c r="Q42" s="203">
        <v>12.085510990000003</v>
      </c>
      <c r="R42" s="203" t="s">
        <v>1530</v>
      </c>
      <c r="S42" s="203" t="s">
        <v>41</v>
      </c>
      <c r="T42" s="203">
        <v>1.588817155138E-2</v>
      </c>
      <c r="U42" s="203">
        <v>2.9</v>
      </c>
      <c r="V42" s="203" t="s">
        <v>1523</v>
      </c>
      <c r="W42" s="203" t="s">
        <v>36</v>
      </c>
      <c r="X42" s="203"/>
      <c r="Y42" s="203" t="s">
        <v>2387</v>
      </c>
      <c r="Z42" s="203"/>
      <c r="AA42" s="203"/>
      <c r="AB42" s="203"/>
      <c r="AC42" s="231" t="s">
        <v>2390</v>
      </c>
      <c r="AD42" s="231">
        <v>1.1836845577676874E-2</v>
      </c>
      <c r="AE42" s="231" t="s">
        <v>2606</v>
      </c>
      <c r="AF42" s="231">
        <v>3.1909999999999998</v>
      </c>
      <c r="AG42" s="231"/>
      <c r="AH42" s="231" t="s">
        <v>2762</v>
      </c>
      <c r="AI42" s="231">
        <v>2</v>
      </c>
      <c r="AJ42" s="182">
        <v>40865</v>
      </c>
      <c r="AK42" s="231"/>
      <c r="AL42" s="231" t="s">
        <v>2593</v>
      </c>
      <c r="AM42" s="231"/>
      <c r="AN42" s="231" t="s">
        <v>2581</v>
      </c>
      <c r="AO42" s="231">
        <f t="shared" si="1"/>
        <v>3.7771374238366899E-2</v>
      </c>
      <c r="AP42" s="232" t="s">
        <v>2813</v>
      </c>
    </row>
    <row r="43" spans="1:42" ht="306" hidden="1">
      <c r="A43" s="203" t="s">
        <v>921</v>
      </c>
      <c r="B43" s="203" t="s">
        <v>1524</v>
      </c>
      <c r="C43" s="203" t="s">
        <v>923</v>
      </c>
      <c r="D43" s="203" t="s">
        <v>290</v>
      </c>
      <c r="E43" s="203" t="s">
        <v>925</v>
      </c>
      <c r="F43" s="203" t="s">
        <v>1525</v>
      </c>
      <c r="G43" s="203">
        <v>8498611</v>
      </c>
      <c r="H43" s="203" t="s">
        <v>1526</v>
      </c>
      <c r="I43" s="203" t="s">
        <v>1486</v>
      </c>
      <c r="J43" s="203" t="s">
        <v>1518</v>
      </c>
      <c r="K43" s="203" t="s">
        <v>1527</v>
      </c>
      <c r="L43" s="203" t="s">
        <v>41</v>
      </c>
      <c r="M43" s="203" t="s">
        <v>32</v>
      </c>
      <c r="N43" s="203">
        <v>2008</v>
      </c>
      <c r="O43" s="203" t="s">
        <v>1528</v>
      </c>
      <c r="P43" s="203" t="s">
        <v>1529</v>
      </c>
      <c r="Q43" s="203">
        <v>12.085510990000003</v>
      </c>
      <c r="R43" s="203" t="s">
        <v>1530</v>
      </c>
      <c r="S43" s="203" t="s">
        <v>41</v>
      </c>
      <c r="T43" s="203">
        <v>1.588817155138E-2</v>
      </c>
      <c r="U43" s="203">
        <v>2.9</v>
      </c>
      <c r="V43" s="203" t="s">
        <v>1523</v>
      </c>
      <c r="W43" s="203" t="s">
        <v>36</v>
      </c>
      <c r="X43" s="203"/>
      <c r="Y43" s="203" t="s">
        <v>2387</v>
      </c>
      <c r="Z43" s="203"/>
      <c r="AA43" s="203"/>
      <c r="AB43" s="203"/>
      <c r="AC43" s="231" t="s">
        <v>2390</v>
      </c>
      <c r="AD43" s="231">
        <v>1.9339982665166039E-2</v>
      </c>
      <c r="AE43" s="231" t="s">
        <v>2607</v>
      </c>
      <c r="AF43" s="231">
        <v>3.1909999999999998</v>
      </c>
      <c r="AG43" s="231"/>
      <c r="AH43" s="231" t="s">
        <v>2762</v>
      </c>
      <c r="AI43" s="231">
        <v>2</v>
      </c>
      <c r="AJ43" s="182">
        <v>40865</v>
      </c>
      <c r="AK43" s="231"/>
      <c r="AL43" s="231" t="s">
        <v>2593</v>
      </c>
      <c r="AM43" s="231"/>
      <c r="AN43" s="231" t="s">
        <v>2581</v>
      </c>
      <c r="AO43" s="231">
        <f t="shared" si="1"/>
        <v>6.1713884684544827E-2</v>
      </c>
      <c r="AP43" s="232" t="s">
        <v>2813</v>
      </c>
    </row>
    <row r="44" spans="1:42" ht="306" hidden="1">
      <c r="A44" s="203" t="s">
        <v>921</v>
      </c>
      <c r="B44" s="203" t="s">
        <v>1524</v>
      </c>
      <c r="C44" s="203" t="s">
        <v>923</v>
      </c>
      <c r="D44" s="203" t="s">
        <v>290</v>
      </c>
      <c r="E44" s="203" t="s">
        <v>925</v>
      </c>
      <c r="F44" s="203" t="s">
        <v>1525</v>
      </c>
      <c r="G44" s="203">
        <v>8498611</v>
      </c>
      <c r="H44" s="203" t="s">
        <v>1526</v>
      </c>
      <c r="I44" s="203" t="s">
        <v>1486</v>
      </c>
      <c r="J44" s="203" t="s">
        <v>1518</v>
      </c>
      <c r="K44" s="203" t="s">
        <v>1527</v>
      </c>
      <c r="L44" s="203" t="s">
        <v>41</v>
      </c>
      <c r="M44" s="203" t="s">
        <v>32</v>
      </c>
      <c r="N44" s="203">
        <v>2008</v>
      </c>
      <c r="O44" s="203" t="s">
        <v>1528</v>
      </c>
      <c r="P44" s="203" t="s">
        <v>1529</v>
      </c>
      <c r="Q44" s="203">
        <v>12.085510990000003</v>
      </c>
      <c r="R44" s="203" t="s">
        <v>1530</v>
      </c>
      <c r="S44" s="203" t="s">
        <v>41</v>
      </c>
      <c r="T44" s="203">
        <v>1.588817155138E-2</v>
      </c>
      <c r="U44" s="203">
        <v>2.9</v>
      </c>
      <c r="V44" s="203" t="s">
        <v>1523</v>
      </c>
      <c r="W44" s="203" t="s">
        <v>36</v>
      </c>
      <c r="X44" s="203"/>
      <c r="Y44" s="203" t="s">
        <v>2387</v>
      </c>
      <c r="Z44" s="203"/>
      <c r="AA44" s="203"/>
      <c r="AB44" s="203"/>
      <c r="AC44" s="231" t="s">
        <v>2390</v>
      </c>
      <c r="AD44" s="231">
        <v>3.4152210191329996E-2</v>
      </c>
      <c r="AE44" s="231" t="s">
        <v>2608</v>
      </c>
      <c r="AF44" s="231">
        <v>3.1909999999999998</v>
      </c>
      <c r="AG44" s="231"/>
      <c r="AH44" s="231" t="s">
        <v>2762</v>
      </c>
      <c r="AI44" s="231">
        <v>2</v>
      </c>
      <c r="AJ44" s="182">
        <v>40865</v>
      </c>
      <c r="AK44" s="231"/>
      <c r="AL44" s="231" t="s">
        <v>2593</v>
      </c>
      <c r="AM44" s="231"/>
      <c r="AN44" s="231" t="s">
        <v>2581</v>
      </c>
      <c r="AO44" s="231">
        <f t="shared" si="1"/>
        <v>0.10897970272053401</v>
      </c>
      <c r="AP44" s="232" t="s">
        <v>2813</v>
      </c>
    </row>
    <row r="45" spans="1:42" ht="306" hidden="1">
      <c r="A45" s="203" t="s">
        <v>921</v>
      </c>
      <c r="B45" s="203" t="s">
        <v>1524</v>
      </c>
      <c r="C45" s="203" t="s">
        <v>923</v>
      </c>
      <c r="D45" s="203" t="s">
        <v>290</v>
      </c>
      <c r="E45" s="203" t="s">
        <v>925</v>
      </c>
      <c r="F45" s="203" t="s">
        <v>1525</v>
      </c>
      <c r="G45" s="203">
        <v>8498611</v>
      </c>
      <c r="H45" s="203" t="s">
        <v>1526</v>
      </c>
      <c r="I45" s="203" t="s">
        <v>1486</v>
      </c>
      <c r="J45" s="203" t="s">
        <v>1518</v>
      </c>
      <c r="K45" s="203" t="s">
        <v>1527</v>
      </c>
      <c r="L45" s="203" t="s">
        <v>41</v>
      </c>
      <c r="M45" s="203" t="s">
        <v>32</v>
      </c>
      <c r="N45" s="203">
        <v>2008</v>
      </c>
      <c r="O45" s="203" t="s">
        <v>1528</v>
      </c>
      <c r="P45" s="203" t="s">
        <v>1529</v>
      </c>
      <c r="Q45" s="203">
        <v>12.085510990000003</v>
      </c>
      <c r="R45" s="203" t="s">
        <v>1530</v>
      </c>
      <c r="S45" s="203" t="s">
        <v>41</v>
      </c>
      <c r="T45" s="203">
        <v>1.588817155138E-2</v>
      </c>
      <c r="U45" s="203">
        <v>2.9</v>
      </c>
      <c r="V45" s="203" t="s">
        <v>1523</v>
      </c>
      <c r="W45" s="203" t="s">
        <v>36</v>
      </c>
      <c r="X45" s="203"/>
      <c r="Y45" s="203" t="s">
        <v>2387</v>
      </c>
      <c r="Z45" s="203"/>
      <c r="AA45" s="203"/>
      <c r="AB45" s="203"/>
      <c r="AC45" s="231" t="s">
        <v>2390</v>
      </c>
      <c r="AD45" s="231">
        <v>3.7774414302531659E-2</v>
      </c>
      <c r="AE45" s="231" t="s">
        <v>2609</v>
      </c>
      <c r="AF45" s="231">
        <v>3.1909999999999998</v>
      </c>
      <c r="AG45" s="231"/>
      <c r="AH45" s="231" t="s">
        <v>2762</v>
      </c>
      <c r="AI45" s="231">
        <v>2</v>
      </c>
      <c r="AJ45" s="182">
        <v>40865</v>
      </c>
      <c r="AK45" s="231"/>
      <c r="AL45" s="231" t="s">
        <v>2593</v>
      </c>
      <c r="AM45" s="231"/>
      <c r="AN45" s="231" t="s">
        <v>2581</v>
      </c>
      <c r="AO45" s="231">
        <f t="shared" si="1"/>
        <v>0.12053815603937852</v>
      </c>
      <c r="AP45" s="232" t="s">
        <v>2813</v>
      </c>
    </row>
    <row r="46" spans="1:42" ht="306" hidden="1">
      <c r="A46" s="203" t="s">
        <v>921</v>
      </c>
      <c r="B46" s="203" t="s">
        <v>1524</v>
      </c>
      <c r="C46" s="203" t="s">
        <v>923</v>
      </c>
      <c r="D46" s="203" t="s">
        <v>290</v>
      </c>
      <c r="E46" s="203" t="s">
        <v>925</v>
      </c>
      <c r="F46" s="203" t="s">
        <v>1525</v>
      </c>
      <c r="G46" s="203">
        <v>8498611</v>
      </c>
      <c r="H46" s="203" t="s">
        <v>1526</v>
      </c>
      <c r="I46" s="203" t="s">
        <v>1486</v>
      </c>
      <c r="J46" s="203" t="s">
        <v>1518</v>
      </c>
      <c r="K46" s="203" t="s">
        <v>1527</v>
      </c>
      <c r="L46" s="203" t="s">
        <v>41</v>
      </c>
      <c r="M46" s="203" t="s">
        <v>32</v>
      </c>
      <c r="N46" s="203">
        <v>2008</v>
      </c>
      <c r="O46" s="203" t="s">
        <v>1528</v>
      </c>
      <c r="P46" s="203" t="s">
        <v>1529</v>
      </c>
      <c r="Q46" s="203">
        <v>12.085510990000003</v>
      </c>
      <c r="R46" s="203" t="s">
        <v>1530</v>
      </c>
      <c r="S46" s="203" t="s">
        <v>41</v>
      </c>
      <c r="T46" s="203">
        <v>1.588817155138E-2</v>
      </c>
      <c r="U46" s="203">
        <v>2.9</v>
      </c>
      <c r="V46" s="203" t="s">
        <v>1523</v>
      </c>
      <c r="W46" s="203" t="s">
        <v>36</v>
      </c>
      <c r="X46" s="203"/>
      <c r="Y46" s="203" t="s">
        <v>2387</v>
      </c>
      <c r="Z46" s="203"/>
      <c r="AA46" s="203"/>
      <c r="AB46" s="203"/>
      <c r="AC46" s="231" t="s">
        <v>2390</v>
      </c>
      <c r="AD46" s="231">
        <v>0.26157488260177747</v>
      </c>
      <c r="AE46" s="231" t="s">
        <v>2610</v>
      </c>
      <c r="AF46" s="231">
        <v>3.1909999999999998</v>
      </c>
      <c r="AG46" s="231"/>
      <c r="AH46" s="231" t="s">
        <v>2762</v>
      </c>
      <c r="AI46" s="231">
        <v>2</v>
      </c>
      <c r="AJ46" s="182">
        <v>40865</v>
      </c>
      <c r="AK46" s="231"/>
      <c r="AL46" s="231" t="s">
        <v>2593</v>
      </c>
      <c r="AM46" s="231"/>
      <c r="AN46" s="231" t="s">
        <v>2581</v>
      </c>
      <c r="AO46" s="231">
        <f t="shared" si="1"/>
        <v>0.83468545038227182</v>
      </c>
      <c r="AP46" s="232" t="s">
        <v>2813</v>
      </c>
    </row>
    <row r="47" spans="1:42" ht="306" hidden="1">
      <c r="A47" s="203" t="s">
        <v>921</v>
      </c>
      <c r="B47" s="203" t="s">
        <v>1524</v>
      </c>
      <c r="C47" s="203" t="s">
        <v>923</v>
      </c>
      <c r="D47" s="203" t="s">
        <v>290</v>
      </c>
      <c r="E47" s="203" t="s">
        <v>925</v>
      </c>
      <c r="F47" s="203" t="s">
        <v>1525</v>
      </c>
      <c r="G47" s="203">
        <v>8498611</v>
      </c>
      <c r="H47" s="203" t="s">
        <v>1526</v>
      </c>
      <c r="I47" s="203" t="s">
        <v>1486</v>
      </c>
      <c r="J47" s="203" t="s">
        <v>1518</v>
      </c>
      <c r="K47" s="203" t="s">
        <v>1527</v>
      </c>
      <c r="L47" s="203" t="s">
        <v>41</v>
      </c>
      <c r="M47" s="203" t="s">
        <v>32</v>
      </c>
      <c r="N47" s="203">
        <v>2008</v>
      </c>
      <c r="O47" s="203" t="s">
        <v>1528</v>
      </c>
      <c r="P47" s="203" t="s">
        <v>1529</v>
      </c>
      <c r="Q47" s="203">
        <v>12.085510990000003</v>
      </c>
      <c r="R47" s="203" t="s">
        <v>1530</v>
      </c>
      <c r="S47" s="203" t="s">
        <v>41</v>
      </c>
      <c r="T47" s="203">
        <v>1.588817155138E-2</v>
      </c>
      <c r="U47" s="203">
        <v>2.9</v>
      </c>
      <c r="V47" s="203" t="s">
        <v>1523</v>
      </c>
      <c r="W47" s="203" t="s">
        <v>36</v>
      </c>
      <c r="X47" s="203"/>
      <c r="Y47" s="203" t="s">
        <v>2387</v>
      </c>
      <c r="Z47" s="203"/>
      <c r="AA47" s="203"/>
      <c r="AB47" s="203"/>
      <c r="AC47" s="231" t="s">
        <v>2390</v>
      </c>
      <c r="AD47" s="231">
        <v>2.4514559966882704E-2</v>
      </c>
      <c r="AE47" s="231" t="s">
        <v>2611</v>
      </c>
      <c r="AF47" s="231">
        <v>3.1909999999999998</v>
      </c>
      <c r="AG47" s="231"/>
      <c r="AH47" s="231" t="s">
        <v>2762</v>
      </c>
      <c r="AI47" s="231">
        <v>2</v>
      </c>
      <c r="AJ47" s="182">
        <v>40865</v>
      </c>
      <c r="AK47" s="231"/>
      <c r="AL47" s="231" t="s">
        <v>2593</v>
      </c>
      <c r="AM47" s="231"/>
      <c r="AN47" s="231" t="s">
        <v>2581</v>
      </c>
      <c r="AO47" s="231">
        <f t="shared" si="1"/>
        <v>7.8225960854322707E-2</v>
      </c>
      <c r="AP47" s="232" t="s">
        <v>2813</v>
      </c>
    </row>
    <row r="48" spans="1:42" ht="306" hidden="1">
      <c r="A48" s="203" t="s">
        <v>921</v>
      </c>
      <c r="B48" s="203" t="s">
        <v>1524</v>
      </c>
      <c r="C48" s="203" t="s">
        <v>923</v>
      </c>
      <c r="D48" s="203" t="s">
        <v>290</v>
      </c>
      <c r="E48" s="203" t="s">
        <v>925</v>
      </c>
      <c r="F48" s="203" t="s">
        <v>1525</v>
      </c>
      <c r="G48" s="203">
        <v>8498611</v>
      </c>
      <c r="H48" s="203" t="s">
        <v>1526</v>
      </c>
      <c r="I48" s="203" t="s">
        <v>1486</v>
      </c>
      <c r="J48" s="203" t="s">
        <v>1518</v>
      </c>
      <c r="K48" s="203" t="s">
        <v>1527</v>
      </c>
      <c r="L48" s="203" t="s">
        <v>41</v>
      </c>
      <c r="M48" s="203" t="s">
        <v>32</v>
      </c>
      <c r="N48" s="203">
        <v>2008</v>
      </c>
      <c r="O48" s="203" t="s">
        <v>1528</v>
      </c>
      <c r="P48" s="203" t="s">
        <v>1529</v>
      </c>
      <c r="Q48" s="203">
        <v>12.085510990000003</v>
      </c>
      <c r="R48" s="203" t="s">
        <v>1530</v>
      </c>
      <c r="S48" s="203" t="s">
        <v>41</v>
      </c>
      <c r="T48" s="203">
        <v>1.588817155138E-2</v>
      </c>
      <c r="U48" s="203">
        <v>2.9</v>
      </c>
      <c r="V48" s="203" t="s">
        <v>1523</v>
      </c>
      <c r="W48" s="203" t="s">
        <v>36</v>
      </c>
      <c r="X48" s="203"/>
      <c r="Y48" s="203" t="s">
        <v>2387</v>
      </c>
      <c r="Z48" s="203"/>
      <c r="AA48" s="203"/>
      <c r="AB48" s="203"/>
      <c r="AC48" s="231" t="s">
        <v>2390</v>
      </c>
      <c r="AD48" s="231">
        <v>1.7076105095664998E-2</v>
      </c>
      <c r="AE48" s="231" t="s">
        <v>2612</v>
      </c>
      <c r="AF48" s="231">
        <v>3.1909999999999998</v>
      </c>
      <c r="AG48" s="231"/>
      <c r="AH48" s="231" t="s">
        <v>2762</v>
      </c>
      <c r="AI48" s="231">
        <v>2</v>
      </c>
      <c r="AJ48" s="182">
        <v>40865</v>
      </c>
      <c r="AK48" s="231"/>
      <c r="AL48" s="231" t="s">
        <v>2593</v>
      </c>
      <c r="AM48" s="231"/>
      <c r="AN48" s="231" t="s">
        <v>2581</v>
      </c>
      <c r="AO48" s="231">
        <f t="shared" si="1"/>
        <v>5.4489851360267003E-2</v>
      </c>
      <c r="AP48" s="232" t="s">
        <v>2813</v>
      </c>
    </row>
    <row r="49" spans="1:42" ht="306" hidden="1">
      <c r="A49" s="203" t="s">
        <v>921</v>
      </c>
      <c r="B49" s="203" t="s">
        <v>1524</v>
      </c>
      <c r="C49" s="203" t="s">
        <v>923</v>
      </c>
      <c r="D49" s="203" t="s">
        <v>290</v>
      </c>
      <c r="E49" s="203" t="s">
        <v>925</v>
      </c>
      <c r="F49" s="203" t="s">
        <v>1525</v>
      </c>
      <c r="G49" s="203">
        <v>8498611</v>
      </c>
      <c r="H49" s="203" t="s">
        <v>1526</v>
      </c>
      <c r="I49" s="203" t="s">
        <v>1486</v>
      </c>
      <c r="J49" s="203" t="s">
        <v>1518</v>
      </c>
      <c r="K49" s="203" t="s">
        <v>1527</v>
      </c>
      <c r="L49" s="203" t="s">
        <v>41</v>
      </c>
      <c r="M49" s="203" t="s">
        <v>32</v>
      </c>
      <c r="N49" s="203">
        <v>2008</v>
      </c>
      <c r="O49" s="203" t="s">
        <v>1528</v>
      </c>
      <c r="P49" s="203" t="s">
        <v>1529</v>
      </c>
      <c r="Q49" s="203">
        <v>12.085510990000003</v>
      </c>
      <c r="R49" s="203" t="s">
        <v>1530</v>
      </c>
      <c r="S49" s="203" t="s">
        <v>41</v>
      </c>
      <c r="T49" s="203">
        <v>1.588817155138E-2</v>
      </c>
      <c r="U49" s="203">
        <v>2.9</v>
      </c>
      <c r="V49" s="203" t="s">
        <v>1523</v>
      </c>
      <c r="W49" s="203" t="s">
        <v>36</v>
      </c>
      <c r="X49" s="203"/>
      <c r="Y49" s="203" t="s">
        <v>2387</v>
      </c>
      <c r="Z49" s="203"/>
      <c r="AA49" s="203"/>
      <c r="AB49" s="203"/>
      <c r="AC49" s="231" t="s">
        <v>2390</v>
      </c>
      <c r="AD49" s="231">
        <v>2.8654221808256036E-2</v>
      </c>
      <c r="AE49" s="231" t="s">
        <v>2613</v>
      </c>
      <c r="AF49" s="231">
        <v>3.1909999999999998</v>
      </c>
      <c r="AG49" s="231"/>
      <c r="AH49" s="231" t="s">
        <v>2762</v>
      </c>
      <c r="AI49" s="231">
        <v>2</v>
      </c>
      <c r="AJ49" s="182">
        <v>40865</v>
      </c>
      <c r="AK49" s="231"/>
      <c r="AL49" s="231" t="s">
        <v>2593</v>
      </c>
      <c r="AM49" s="231"/>
      <c r="AN49" s="231" t="s">
        <v>2581</v>
      </c>
      <c r="AO49" s="231">
        <f t="shared" si="1"/>
        <v>9.1435621790145E-2</v>
      </c>
      <c r="AP49" s="232" t="s">
        <v>2813</v>
      </c>
    </row>
    <row r="50" spans="1:42" ht="127.5" hidden="1">
      <c r="A50" s="203" t="s">
        <v>901</v>
      </c>
      <c r="B50" s="203" t="s">
        <v>1531</v>
      </c>
      <c r="C50" s="203" t="s">
        <v>592</v>
      </c>
      <c r="D50" s="203" t="s">
        <v>1532</v>
      </c>
      <c r="E50" s="203" t="s">
        <v>41</v>
      </c>
      <c r="F50" s="203" t="s">
        <v>41</v>
      </c>
      <c r="G50" s="203" t="s">
        <v>1533</v>
      </c>
      <c r="H50" s="203" t="s">
        <v>1534</v>
      </c>
      <c r="I50" s="203" t="s">
        <v>1486</v>
      </c>
      <c r="J50" s="203" t="s">
        <v>41</v>
      </c>
      <c r="K50" s="203" t="s">
        <v>1535</v>
      </c>
      <c r="L50" s="203" t="s">
        <v>50</v>
      </c>
      <c r="M50" s="203" t="s">
        <v>32</v>
      </c>
      <c r="N50" s="203">
        <v>2008</v>
      </c>
      <c r="O50" s="203" t="s">
        <v>1536</v>
      </c>
      <c r="P50" s="203" t="s">
        <v>1537</v>
      </c>
      <c r="Q50" s="203">
        <v>1.0479999999999998</v>
      </c>
      <c r="R50" s="203" t="s">
        <v>1497</v>
      </c>
      <c r="S50" s="203" t="s">
        <v>41</v>
      </c>
      <c r="T50" s="203"/>
      <c r="U50" s="203">
        <v>38.661000000000001</v>
      </c>
      <c r="V50" s="203" t="s">
        <v>35</v>
      </c>
      <c r="W50" s="203" t="s">
        <v>36</v>
      </c>
      <c r="X50" s="203" t="s">
        <v>2288</v>
      </c>
      <c r="Y50" s="203" t="s">
        <v>2289</v>
      </c>
      <c r="Z50" s="203"/>
      <c r="AA50" s="203"/>
      <c r="AB50" s="203"/>
      <c r="AC50" s="231" t="s">
        <v>2304</v>
      </c>
      <c r="AD50" s="231">
        <v>1</v>
      </c>
      <c r="AE50" s="235" t="s">
        <v>2308</v>
      </c>
      <c r="AF50" s="235"/>
      <c r="AG50" s="231"/>
      <c r="AH50" s="231" t="s">
        <v>2740</v>
      </c>
      <c r="AI50" s="231">
        <v>2</v>
      </c>
      <c r="AJ50" s="182">
        <v>40827</v>
      </c>
      <c r="AK50" s="231"/>
      <c r="AL50" s="231" t="s">
        <v>2580</v>
      </c>
      <c r="AM50" s="231" t="s">
        <v>2520</v>
      </c>
      <c r="AN50" s="231"/>
      <c r="AO50" s="231">
        <f>AD50*U50</f>
        <v>38.661000000000001</v>
      </c>
      <c r="AP50" s="232" t="s">
        <v>2813</v>
      </c>
    </row>
    <row r="51" spans="1:42" ht="89.25" hidden="1">
      <c r="A51" s="203" t="s">
        <v>872</v>
      </c>
      <c r="B51" s="203" t="s">
        <v>1223</v>
      </c>
      <c r="C51" s="203" t="s">
        <v>59</v>
      </c>
      <c r="D51" s="203" t="s">
        <v>956</v>
      </c>
      <c r="E51" s="203" t="s">
        <v>41</v>
      </c>
      <c r="F51" s="203" t="s">
        <v>41</v>
      </c>
      <c r="G51" s="203" t="s">
        <v>1538</v>
      </c>
      <c r="H51" s="203" t="s">
        <v>1539</v>
      </c>
      <c r="I51" s="203" t="s">
        <v>1486</v>
      </c>
      <c r="J51" s="203" t="s">
        <v>41</v>
      </c>
      <c r="K51" s="203" t="s">
        <v>1540</v>
      </c>
      <c r="L51" s="203" t="s">
        <v>50</v>
      </c>
      <c r="M51" s="203" t="s">
        <v>32</v>
      </c>
      <c r="N51" s="203">
        <v>2008</v>
      </c>
      <c r="O51" s="203" t="s">
        <v>1541</v>
      </c>
      <c r="P51" s="203" t="s">
        <v>1542</v>
      </c>
      <c r="Q51" s="203">
        <v>1.4</v>
      </c>
      <c r="R51" s="203" t="s">
        <v>1497</v>
      </c>
      <c r="S51" s="203" t="s">
        <v>41</v>
      </c>
      <c r="T51" s="203"/>
      <c r="U51" s="203">
        <v>0.41</v>
      </c>
      <c r="V51" s="203" t="s">
        <v>35</v>
      </c>
      <c r="W51" s="203" t="s">
        <v>1543</v>
      </c>
      <c r="X51" s="203" t="s">
        <v>2438</v>
      </c>
      <c r="Y51" s="203" t="s">
        <v>2436</v>
      </c>
      <c r="Z51" s="203"/>
      <c r="AA51" s="203"/>
      <c r="AB51" s="203"/>
      <c r="AC51" s="231" t="s">
        <v>2360</v>
      </c>
      <c r="AD51" s="231"/>
      <c r="AE51" s="231"/>
      <c r="AF51" s="231"/>
      <c r="AG51" s="231"/>
      <c r="AH51" s="231"/>
      <c r="AI51" s="231">
        <v>2</v>
      </c>
      <c r="AJ51" s="182">
        <v>40853</v>
      </c>
      <c r="AK51" s="231"/>
      <c r="AL51" s="231" t="s">
        <v>2580</v>
      </c>
      <c r="AM51" s="231" t="s">
        <v>2581</v>
      </c>
      <c r="AN51" s="231"/>
      <c r="AO51" s="231"/>
      <c r="AP51" s="232" t="s">
        <v>2813</v>
      </c>
    </row>
    <row r="52" spans="1:42" ht="178.5" hidden="1">
      <c r="A52" s="203" t="s">
        <v>1544</v>
      </c>
      <c r="B52" s="203" t="s">
        <v>1545</v>
      </c>
      <c r="C52" s="203" t="s">
        <v>77</v>
      </c>
      <c r="D52" s="203" t="s">
        <v>1546</v>
      </c>
      <c r="E52" s="203" t="s">
        <v>1547</v>
      </c>
      <c r="F52" s="203" t="s">
        <v>1548</v>
      </c>
      <c r="G52" s="203" t="s">
        <v>1549</v>
      </c>
      <c r="H52" s="203" t="s">
        <v>1550</v>
      </c>
      <c r="I52" s="203" t="s">
        <v>1486</v>
      </c>
      <c r="J52" s="203" t="s">
        <v>1486</v>
      </c>
      <c r="K52" s="203" t="s">
        <v>1551</v>
      </c>
      <c r="L52" s="203" t="s">
        <v>50</v>
      </c>
      <c r="M52" s="203" t="s">
        <v>32</v>
      </c>
      <c r="N52" s="203">
        <v>2008</v>
      </c>
      <c r="O52" s="203" t="s">
        <v>1552</v>
      </c>
      <c r="P52" s="203" t="s">
        <v>1553</v>
      </c>
      <c r="Q52" s="203">
        <v>1.3</v>
      </c>
      <c r="R52" s="203" t="s">
        <v>1497</v>
      </c>
      <c r="S52" s="203" t="s">
        <v>41</v>
      </c>
      <c r="T52" s="203">
        <v>7.4848799999999995E-4</v>
      </c>
      <c r="U52" s="203">
        <v>1.3</v>
      </c>
      <c r="V52" s="203" t="s">
        <v>1554</v>
      </c>
      <c r="W52" s="203" t="s">
        <v>36</v>
      </c>
      <c r="X52" s="203"/>
      <c r="Y52" s="203" t="s">
        <v>2444</v>
      </c>
      <c r="Z52" s="203"/>
      <c r="AA52" s="203"/>
      <c r="AB52" s="203"/>
      <c r="AC52" s="231" t="s">
        <v>2360</v>
      </c>
      <c r="AD52" s="231"/>
      <c r="AE52" s="231"/>
      <c r="AF52" s="231"/>
      <c r="AG52" s="231"/>
      <c r="AH52" s="231"/>
      <c r="AI52" s="231">
        <v>2</v>
      </c>
      <c r="AJ52" s="182">
        <v>40853</v>
      </c>
      <c r="AK52" s="231"/>
      <c r="AL52" s="231" t="s">
        <v>2580</v>
      </c>
      <c r="AM52" s="231" t="s">
        <v>2581</v>
      </c>
      <c r="AN52" s="231"/>
      <c r="AO52" s="231"/>
      <c r="AP52" s="232" t="s">
        <v>2813</v>
      </c>
    </row>
    <row r="53" spans="1:42" ht="140.25" hidden="1">
      <c r="A53" s="203" t="s">
        <v>871</v>
      </c>
      <c r="B53" s="203" t="s">
        <v>824</v>
      </c>
      <c r="C53" s="203" t="s">
        <v>43</v>
      </c>
      <c r="D53" s="203" t="s">
        <v>851</v>
      </c>
      <c r="E53" s="203" t="s">
        <v>45</v>
      </c>
      <c r="F53" s="203" t="s">
        <v>1555</v>
      </c>
      <c r="G53" s="203">
        <v>535811</v>
      </c>
      <c r="H53" s="203" t="s">
        <v>1556</v>
      </c>
      <c r="I53" s="203" t="s">
        <v>1486</v>
      </c>
      <c r="J53" s="203" t="s">
        <v>41</v>
      </c>
      <c r="K53" s="203" t="s">
        <v>1557</v>
      </c>
      <c r="L53" s="203" t="s">
        <v>50</v>
      </c>
      <c r="M53" s="203" t="s">
        <v>32</v>
      </c>
      <c r="N53" s="203">
        <v>2008</v>
      </c>
      <c r="O53" s="203" t="s">
        <v>1558</v>
      </c>
      <c r="P53" s="203" t="s">
        <v>823</v>
      </c>
      <c r="Q53" s="203">
        <v>1.6199999999999999</v>
      </c>
      <c r="R53" s="203" t="s">
        <v>1497</v>
      </c>
      <c r="S53" s="203" t="s">
        <v>41</v>
      </c>
      <c r="T53" s="203"/>
      <c r="U53" s="203">
        <v>1.64</v>
      </c>
      <c r="V53" s="203" t="s">
        <v>35</v>
      </c>
      <c r="W53" s="203" t="s">
        <v>36</v>
      </c>
      <c r="X53" s="203"/>
      <c r="Y53" s="203"/>
      <c r="Z53" s="203"/>
      <c r="AA53" s="203"/>
      <c r="AB53" s="203"/>
      <c r="AC53" s="231" t="s">
        <v>2304</v>
      </c>
      <c r="AD53" s="231">
        <f>10.6/(10.6+1.5)</f>
        <v>0.87603305785123964</v>
      </c>
      <c r="AE53" s="231">
        <v>45860214</v>
      </c>
      <c r="AF53" s="231"/>
      <c r="AG53" s="231"/>
      <c r="AH53" s="231" t="s">
        <v>2763</v>
      </c>
      <c r="AI53" s="231">
        <v>2</v>
      </c>
      <c r="AJ53" s="182">
        <v>40865</v>
      </c>
      <c r="AK53" s="231"/>
      <c r="AL53" s="231" t="s">
        <v>2580</v>
      </c>
      <c r="AM53" s="231"/>
      <c r="AN53" s="231" t="s">
        <v>2581</v>
      </c>
      <c r="AO53" s="231">
        <f t="shared" ref="AO53:AO59" si="2">AD53*U53</f>
        <v>1.4366942148760329</v>
      </c>
      <c r="AP53" s="232" t="s">
        <v>2813</v>
      </c>
    </row>
    <row r="54" spans="1:42" ht="140.25" hidden="1">
      <c r="A54" s="203" t="s">
        <v>871</v>
      </c>
      <c r="B54" s="203" t="s">
        <v>824</v>
      </c>
      <c r="C54" s="203" t="s">
        <v>43</v>
      </c>
      <c r="D54" s="203" t="s">
        <v>851</v>
      </c>
      <c r="E54" s="203" t="s">
        <v>45</v>
      </c>
      <c r="F54" s="203" t="s">
        <v>1555</v>
      </c>
      <c r="G54" s="203">
        <v>535811</v>
      </c>
      <c r="H54" s="203" t="s">
        <v>1556</v>
      </c>
      <c r="I54" s="203" t="s">
        <v>1486</v>
      </c>
      <c r="J54" s="203" t="s">
        <v>41</v>
      </c>
      <c r="K54" s="203" t="s">
        <v>1557</v>
      </c>
      <c r="L54" s="203" t="s">
        <v>50</v>
      </c>
      <c r="M54" s="203" t="s">
        <v>32</v>
      </c>
      <c r="N54" s="203">
        <v>2008</v>
      </c>
      <c r="O54" s="203" t="s">
        <v>1558</v>
      </c>
      <c r="P54" s="203" t="s">
        <v>823</v>
      </c>
      <c r="Q54" s="203">
        <v>1.6199999999999999</v>
      </c>
      <c r="R54" s="203" t="s">
        <v>1497</v>
      </c>
      <c r="S54" s="203" t="s">
        <v>41</v>
      </c>
      <c r="T54" s="203"/>
      <c r="U54" s="203">
        <v>1.64</v>
      </c>
      <c r="V54" s="203" t="s">
        <v>35</v>
      </c>
      <c r="W54" s="203" t="s">
        <v>36</v>
      </c>
      <c r="X54" s="203"/>
      <c r="Y54" s="203"/>
      <c r="Z54" s="203"/>
      <c r="AA54" s="203"/>
      <c r="AB54" s="203"/>
      <c r="AC54" s="231" t="s">
        <v>2304</v>
      </c>
      <c r="AD54" s="231">
        <f>1-AD53</f>
        <v>0.12396694214876036</v>
      </c>
      <c r="AE54" s="231">
        <v>45860114</v>
      </c>
      <c r="AF54" s="231"/>
      <c r="AG54" s="231"/>
      <c r="AH54" s="231" t="s">
        <v>2763</v>
      </c>
      <c r="AI54" s="231">
        <v>2</v>
      </c>
      <c r="AJ54" s="182">
        <v>40865</v>
      </c>
      <c r="AK54" s="231"/>
      <c r="AL54" s="231" t="s">
        <v>2580</v>
      </c>
      <c r="AM54" s="231"/>
      <c r="AN54" s="231" t="s">
        <v>2581</v>
      </c>
      <c r="AO54" s="231">
        <f t="shared" si="2"/>
        <v>0.20330578512396699</v>
      </c>
      <c r="AP54" s="232" t="s">
        <v>2813</v>
      </c>
    </row>
    <row r="55" spans="1:42" ht="102" hidden="1">
      <c r="A55" s="203" t="s">
        <v>892</v>
      </c>
      <c r="B55" s="203" t="s">
        <v>1163</v>
      </c>
      <c r="C55" s="203" t="s">
        <v>428</v>
      </c>
      <c r="D55" s="203" t="s">
        <v>1164</v>
      </c>
      <c r="E55" s="203" t="s">
        <v>430</v>
      </c>
      <c r="F55" s="203" t="s">
        <v>1559</v>
      </c>
      <c r="G55" s="203">
        <v>536911</v>
      </c>
      <c r="H55" s="203" t="s">
        <v>1560</v>
      </c>
      <c r="I55" s="203" t="s">
        <v>1486</v>
      </c>
      <c r="J55" s="203" t="s">
        <v>41</v>
      </c>
      <c r="K55" s="203" t="s">
        <v>1561</v>
      </c>
      <c r="L55" s="203" t="s">
        <v>50</v>
      </c>
      <c r="M55" s="203" t="s">
        <v>32</v>
      </c>
      <c r="N55" s="203">
        <v>2008</v>
      </c>
      <c r="O55" s="203" t="s">
        <v>1562</v>
      </c>
      <c r="P55" s="203" t="s">
        <v>1563</v>
      </c>
      <c r="Q55" s="203">
        <v>1.3454000000000002</v>
      </c>
      <c r="R55" s="203" t="s">
        <v>1497</v>
      </c>
      <c r="S55" s="203" t="s">
        <v>41</v>
      </c>
      <c r="T55" s="203"/>
      <c r="U55" s="203">
        <v>4.8658999999999999</v>
      </c>
      <c r="V55" s="203" t="s">
        <v>35</v>
      </c>
      <c r="W55" s="203" t="s">
        <v>36</v>
      </c>
      <c r="X55" s="203" t="s">
        <v>2490</v>
      </c>
      <c r="Y55" s="203"/>
      <c r="Z55" s="203"/>
      <c r="AA55" s="203"/>
      <c r="AB55" s="203"/>
      <c r="AC55" s="231" t="s">
        <v>2304</v>
      </c>
      <c r="AD55" s="231">
        <v>0.22860181891855388</v>
      </c>
      <c r="AE55" s="231" t="s">
        <v>2634</v>
      </c>
      <c r="AF55" s="231"/>
      <c r="AG55" s="231"/>
      <c r="AH55" s="231" t="s">
        <v>2764</v>
      </c>
      <c r="AI55" s="231">
        <v>2</v>
      </c>
      <c r="AJ55" s="182">
        <v>40865</v>
      </c>
      <c r="AK55" s="231"/>
      <c r="AL55" s="231" t="s">
        <v>2580</v>
      </c>
      <c r="AM55" s="231"/>
      <c r="AN55" s="231" t="s">
        <v>2581</v>
      </c>
      <c r="AO55" s="231">
        <f t="shared" si="2"/>
        <v>1.1123535906757913</v>
      </c>
      <c r="AP55" s="232" t="s">
        <v>2813</v>
      </c>
    </row>
    <row r="56" spans="1:42" ht="102" hidden="1">
      <c r="A56" s="203" t="s">
        <v>892</v>
      </c>
      <c r="B56" s="203" t="s">
        <v>1163</v>
      </c>
      <c r="C56" s="203" t="s">
        <v>428</v>
      </c>
      <c r="D56" s="203" t="s">
        <v>1164</v>
      </c>
      <c r="E56" s="203" t="s">
        <v>430</v>
      </c>
      <c r="F56" s="203" t="s">
        <v>1559</v>
      </c>
      <c r="G56" s="203">
        <v>536911</v>
      </c>
      <c r="H56" s="203" t="s">
        <v>1560</v>
      </c>
      <c r="I56" s="203" t="s">
        <v>1486</v>
      </c>
      <c r="J56" s="203" t="s">
        <v>41</v>
      </c>
      <c r="K56" s="203" t="s">
        <v>1561</v>
      </c>
      <c r="L56" s="203" t="s">
        <v>50</v>
      </c>
      <c r="M56" s="203" t="s">
        <v>32</v>
      </c>
      <c r="N56" s="203">
        <v>2008</v>
      </c>
      <c r="O56" s="203" t="s">
        <v>1562</v>
      </c>
      <c r="P56" s="203" t="s">
        <v>1563</v>
      </c>
      <c r="Q56" s="203">
        <v>1.3454000000000002</v>
      </c>
      <c r="R56" s="203" t="s">
        <v>1497</v>
      </c>
      <c r="S56" s="203" t="s">
        <v>41</v>
      </c>
      <c r="T56" s="203"/>
      <c r="U56" s="203">
        <v>4.8658999999999999</v>
      </c>
      <c r="V56" s="203" t="s">
        <v>35</v>
      </c>
      <c r="W56" s="203" t="s">
        <v>36</v>
      </c>
      <c r="X56" s="203" t="s">
        <v>2490</v>
      </c>
      <c r="Y56" s="203"/>
      <c r="Z56" s="203"/>
      <c r="AA56" s="203"/>
      <c r="AB56" s="203"/>
      <c r="AC56" s="231" t="s">
        <v>2304</v>
      </c>
      <c r="AD56" s="231">
        <v>0.22662306965017334</v>
      </c>
      <c r="AE56" s="231" t="s">
        <v>2635</v>
      </c>
      <c r="AF56" s="231"/>
      <c r="AG56" s="231"/>
      <c r="AH56" s="231" t="s">
        <v>2764</v>
      </c>
      <c r="AI56" s="231">
        <v>2</v>
      </c>
      <c r="AJ56" s="182">
        <v>40865</v>
      </c>
      <c r="AK56" s="231"/>
      <c r="AL56" s="231" t="s">
        <v>2580</v>
      </c>
      <c r="AM56" s="231"/>
      <c r="AN56" s="231" t="s">
        <v>2581</v>
      </c>
      <c r="AO56" s="231">
        <f t="shared" si="2"/>
        <v>1.1027251946107783</v>
      </c>
      <c r="AP56" s="232" t="s">
        <v>2813</v>
      </c>
    </row>
    <row r="57" spans="1:42" ht="102" hidden="1">
      <c r="A57" s="203" t="s">
        <v>892</v>
      </c>
      <c r="B57" s="203" t="s">
        <v>1163</v>
      </c>
      <c r="C57" s="203" t="s">
        <v>428</v>
      </c>
      <c r="D57" s="203" t="s">
        <v>1164</v>
      </c>
      <c r="E57" s="203" t="s">
        <v>430</v>
      </c>
      <c r="F57" s="203" t="s">
        <v>1559</v>
      </c>
      <c r="G57" s="203">
        <v>536911</v>
      </c>
      <c r="H57" s="203" t="s">
        <v>1560</v>
      </c>
      <c r="I57" s="203" t="s">
        <v>1486</v>
      </c>
      <c r="J57" s="203" t="s">
        <v>41</v>
      </c>
      <c r="K57" s="203" t="s">
        <v>1561</v>
      </c>
      <c r="L57" s="203" t="s">
        <v>50</v>
      </c>
      <c r="M57" s="203" t="s">
        <v>32</v>
      </c>
      <c r="N57" s="203">
        <v>2008</v>
      </c>
      <c r="O57" s="203" t="s">
        <v>1562</v>
      </c>
      <c r="P57" s="203" t="s">
        <v>1563</v>
      </c>
      <c r="Q57" s="203">
        <v>1.3454000000000002</v>
      </c>
      <c r="R57" s="203" t="s">
        <v>1497</v>
      </c>
      <c r="S57" s="203" t="s">
        <v>41</v>
      </c>
      <c r="T57" s="203"/>
      <c r="U57" s="203">
        <v>4.8658999999999999</v>
      </c>
      <c r="V57" s="203" t="s">
        <v>35</v>
      </c>
      <c r="W57" s="203" t="s">
        <v>36</v>
      </c>
      <c r="X57" s="203" t="s">
        <v>2490</v>
      </c>
      <c r="Y57" s="203"/>
      <c r="Z57" s="203"/>
      <c r="AA57" s="203"/>
      <c r="AB57" s="203"/>
      <c r="AC57" s="231" t="s">
        <v>2304</v>
      </c>
      <c r="AD57" s="231">
        <v>0.18009094592769351</v>
      </c>
      <c r="AE57" s="231" t="s">
        <v>2636</v>
      </c>
      <c r="AF57" s="231"/>
      <c r="AG57" s="231"/>
      <c r="AH57" s="231" t="s">
        <v>2764</v>
      </c>
      <c r="AI57" s="231">
        <v>2</v>
      </c>
      <c r="AJ57" s="182">
        <v>40865</v>
      </c>
      <c r="AK57" s="231"/>
      <c r="AL57" s="231" t="s">
        <v>2580</v>
      </c>
      <c r="AM57" s="231"/>
      <c r="AN57" s="231" t="s">
        <v>2581</v>
      </c>
      <c r="AO57" s="231">
        <f t="shared" si="2"/>
        <v>0.87630453378956386</v>
      </c>
      <c r="AP57" s="232" t="s">
        <v>2813</v>
      </c>
    </row>
    <row r="58" spans="1:42" ht="102" hidden="1">
      <c r="A58" s="203" t="s">
        <v>892</v>
      </c>
      <c r="B58" s="203" t="s">
        <v>1163</v>
      </c>
      <c r="C58" s="203" t="s">
        <v>428</v>
      </c>
      <c r="D58" s="203" t="s">
        <v>1164</v>
      </c>
      <c r="E58" s="203" t="s">
        <v>430</v>
      </c>
      <c r="F58" s="203" t="s">
        <v>1559</v>
      </c>
      <c r="G58" s="203">
        <v>536911</v>
      </c>
      <c r="H58" s="203" t="s">
        <v>1560</v>
      </c>
      <c r="I58" s="203" t="s">
        <v>1486</v>
      </c>
      <c r="J58" s="203" t="s">
        <v>41</v>
      </c>
      <c r="K58" s="203" t="s">
        <v>1561</v>
      </c>
      <c r="L58" s="203" t="s">
        <v>50</v>
      </c>
      <c r="M58" s="203" t="s">
        <v>32</v>
      </c>
      <c r="N58" s="203">
        <v>2008</v>
      </c>
      <c r="O58" s="203" t="s">
        <v>1562</v>
      </c>
      <c r="P58" s="203" t="s">
        <v>1563</v>
      </c>
      <c r="Q58" s="203">
        <v>1.3454000000000002</v>
      </c>
      <c r="R58" s="203" t="s">
        <v>1497</v>
      </c>
      <c r="S58" s="203" t="s">
        <v>41</v>
      </c>
      <c r="T58" s="203"/>
      <c r="U58" s="203">
        <v>4.8658999999999999</v>
      </c>
      <c r="V58" s="203" t="s">
        <v>35</v>
      </c>
      <c r="W58" s="203" t="s">
        <v>36</v>
      </c>
      <c r="X58" s="203" t="s">
        <v>2490</v>
      </c>
      <c r="Y58" s="203"/>
      <c r="Z58" s="203"/>
      <c r="AA58" s="203"/>
      <c r="AB58" s="203"/>
      <c r="AC58" s="231" t="s">
        <v>2304</v>
      </c>
      <c r="AD58" s="231">
        <v>0.16095628292287606</v>
      </c>
      <c r="AE58" s="231" t="s">
        <v>2637</v>
      </c>
      <c r="AF58" s="231"/>
      <c r="AG58" s="231"/>
      <c r="AH58" s="231" t="s">
        <v>2764</v>
      </c>
      <c r="AI58" s="231">
        <v>2</v>
      </c>
      <c r="AJ58" s="182">
        <v>40865</v>
      </c>
      <c r="AK58" s="231"/>
      <c r="AL58" s="231" t="s">
        <v>2580</v>
      </c>
      <c r="AM58" s="231"/>
      <c r="AN58" s="231" t="s">
        <v>2581</v>
      </c>
      <c r="AO58" s="231">
        <f t="shared" si="2"/>
        <v>0.7831971770744226</v>
      </c>
      <c r="AP58" s="232" t="s">
        <v>2813</v>
      </c>
    </row>
    <row r="59" spans="1:42" ht="102" hidden="1">
      <c r="A59" s="203" t="s">
        <v>892</v>
      </c>
      <c r="B59" s="203" t="s">
        <v>1163</v>
      </c>
      <c r="C59" s="203" t="s">
        <v>428</v>
      </c>
      <c r="D59" s="203" t="s">
        <v>1164</v>
      </c>
      <c r="E59" s="203" t="s">
        <v>430</v>
      </c>
      <c r="F59" s="203" t="s">
        <v>1559</v>
      </c>
      <c r="G59" s="203">
        <v>536911</v>
      </c>
      <c r="H59" s="203" t="s">
        <v>1560</v>
      </c>
      <c r="I59" s="203" t="s">
        <v>1486</v>
      </c>
      <c r="J59" s="203" t="s">
        <v>41</v>
      </c>
      <c r="K59" s="203" t="s">
        <v>1561</v>
      </c>
      <c r="L59" s="203" t="s">
        <v>50</v>
      </c>
      <c r="M59" s="203" t="s">
        <v>32</v>
      </c>
      <c r="N59" s="203">
        <v>2008</v>
      </c>
      <c r="O59" s="203" t="s">
        <v>1562</v>
      </c>
      <c r="P59" s="203" t="s">
        <v>1563</v>
      </c>
      <c r="Q59" s="203">
        <v>1.3454000000000002</v>
      </c>
      <c r="R59" s="203" t="s">
        <v>1497</v>
      </c>
      <c r="S59" s="203" t="s">
        <v>41</v>
      </c>
      <c r="T59" s="203"/>
      <c r="U59" s="203">
        <v>4.8658999999999999</v>
      </c>
      <c r="V59" s="203" t="s">
        <v>35</v>
      </c>
      <c r="W59" s="203" t="s">
        <v>36</v>
      </c>
      <c r="X59" s="203" t="s">
        <v>2490</v>
      </c>
      <c r="Y59" s="203"/>
      <c r="Z59" s="203"/>
      <c r="AA59" s="203"/>
      <c r="AB59" s="203"/>
      <c r="AC59" s="231" t="s">
        <v>2304</v>
      </c>
      <c r="AD59" s="231">
        <v>0.20372788258070326</v>
      </c>
      <c r="AE59" s="231" t="s">
        <v>2638</v>
      </c>
      <c r="AF59" s="231"/>
      <c r="AG59" s="231"/>
      <c r="AH59" s="231" t="s">
        <v>2764</v>
      </c>
      <c r="AI59" s="231">
        <v>2</v>
      </c>
      <c r="AJ59" s="182">
        <v>40865</v>
      </c>
      <c r="AK59" s="231"/>
      <c r="AL59" s="231" t="s">
        <v>2580</v>
      </c>
      <c r="AM59" s="231"/>
      <c r="AN59" s="231" t="s">
        <v>2581</v>
      </c>
      <c r="AO59" s="231">
        <f t="shared" si="2"/>
        <v>0.99131950384944401</v>
      </c>
      <c r="AP59" s="232" t="s">
        <v>2813</v>
      </c>
    </row>
    <row r="60" spans="1:42" s="236" customFormat="1" ht="229.5" hidden="1">
      <c r="A60" s="203" t="s">
        <v>1564</v>
      </c>
      <c r="B60" s="203" t="s">
        <v>1565</v>
      </c>
      <c r="C60" s="203" t="s">
        <v>77</v>
      </c>
      <c r="D60" s="203" t="s">
        <v>1566</v>
      </c>
      <c r="E60" s="203" t="s">
        <v>1567</v>
      </c>
      <c r="F60" s="203" t="s">
        <v>1568</v>
      </c>
      <c r="G60" s="203">
        <v>6516311</v>
      </c>
      <c r="H60" s="203" t="s">
        <v>1569</v>
      </c>
      <c r="I60" s="203" t="s">
        <v>1486</v>
      </c>
      <c r="J60" s="203" t="s">
        <v>41</v>
      </c>
      <c r="K60" s="203" t="s">
        <v>1570</v>
      </c>
      <c r="L60" s="203" t="s">
        <v>50</v>
      </c>
      <c r="M60" s="203" t="s">
        <v>32</v>
      </c>
      <c r="N60" s="203">
        <v>2008</v>
      </c>
      <c r="O60" s="203" t="s">
        <v>1571</v>
      </c>
      <c r="P60" s="203" t="s">
        <v>1572</v>
      </c>
      <c r="Q60" s="203">
        <v>50.164706199999991</v>
      </c>
      <c r="R60" s="203" t="s">
        <v>1497</v>
      </c>
      <c r="S60" s="203" t="s">
        <v>41</v>
      </c>
      <c r="T60" s="203">
        <v>1.092464E-3</v>
      </c>
      <c r="U60" s="203">
        <v>26</v>
      </c>
      <c r="V60" s="203" t="s">
        <v>1554</v>
      </c>
      <c r="W60" s="203" t="s">
        <v>36</v>
      </c>
      <c r="X60" s="203" t="s">
        <v>2492</v>
      </c>
      <c r="Y60" s="203" t="s">
        <v>2493</v>
      </c>
      <c r="Z60" s="203" t="s">
        <v>466</v>
      </c>
      <c r="AA60" s="203"/>
      <c r="AB60" s="203"/>
      <c r="AC60" s="234" t="s">
        <v>2390</v>
      </c>
      <c r="AD60" s="234">
        <v>0.81676082862523547</v>
      </c>
      <c r="AE60" s="234">
        <v>14821614</v>
      </c>
      <c r="AF60" s="234">
        <v>11</v>
      </c>
      <c r="AG60" s="234"/>
      <c r="AH60" s="234" t="s">
        <v>2765</v>
      </c>
      <c r="AI60" s="231">
        <v>2</v>
      </c>
      <c r="AJ60" s="182">
        <v>40865</v>
      </c>
      <c r="AK60" s="231"/>
      <c r="AL60" s="231" t="s">
        <v>2580</v>
      </c>
      <c r="AM60" s="231"/>
      <c r="AN60" s="231" t="s">
        <v>2581</v>
      </c>
      <c r="AO60" s="231">
        <f t="shared" ref="AO60:AO62" si="3">AD60*AF60</f>
        <v>8.984369114877591</v>
      </c>
      <c r="AP60" s="232" t="s">
        <v>2813</v>
      </c>
    </row>
    <row r="61" spans="1:42" s="236" customFormat="1" ht="229.5" hidden="1">
      <c r="A61" s="203" t="s">
        <v>1564</v>
      </c>
      <c r="B61" s="203" t="s">
        <v>1565</v>
      </c>
      <c r="C61" s="203" t="s">
        <v>77</v>
      </c>
      <c r="D61" s="203" t="s">
        <v>1566</v>
      </c>
      <c r="E61" s="203" t="s">
        <v>1567</v>
      </c>
      <c r="F61" s="203" t="s">
        <v>1568</v>
      </c>
      <c r="G61" s="203">
        <v>6516311</v>
      </c>
      <c r="H61" s="203" t="s">
        <v>1569</v>
      </c>
      <c r="I61" s="203" t="s">
        <v>1486</v>
      </c>
      <c r="J61" s="203" t="s">
        <v>41</v>
      </c>
      <c r="K61" s="203" t="s">
        <v>1570</v>
      </c>
      <c r="L61" s="203" t="s">
        <v>50</v>
      </c>
      <c r="M61" s="203" t="s">
        <v>32</v>
      </c>
      <c r="N61" s="203">
        <v>2008</v>
      </c>
      <c r="O61" s="203" t="s">
        <v>1571</v>
      </c>
      <c r="P61" s="203" t="s">
        <v>1572</v>
      </c>
      <c r="Q61" s="203">
        <v>50.164706199999991</v>
      </c>
      <c r="R61" s="203" t="s">
        <v>1497</v>
      </c>
      <c r="S61" s="203" t="s">
        <v>41</v>
      </c>
      <c r="T61" s="203">
        <v>1.092464E-3</v>
      </c>
      <c r="U61" s="203">
        <v>26</v>
      </c>
      <c r="V61" s="203" t="s">
        <v>1554</v>
      </c>
      <c r="W61" s="203" t="s">
        <v>36</v>
      </c>
      <c r="X61" s="203" t="s">
        <v>2492</v>
      </c>
      <c r="Y61" s="203" t="s">
        <v>2493</v>
      </c>
      <c r="Z61" s="203" t="s">
        <v>466</v>
      </c>
      <c r="AA61" s="203"/>
      <c r="AB61" s="203"/>
      <c r="AC61" s="234" t="s">
        <v>2390</v>
      </c>
      <c r="AD61" s="234">
        <v>0.1642184557438795</v>
      </c>
      <c r="AE61" s="234">
        <v>14828614</v>
      </c>
      <c r="AF61" s="234">
        <v>11</v>
      </c>
      <c r="AG61" s="234"/>
      <c r="AH61" s="234" t="s">
        <v>2765</v>
      </c>
      <c r="AI61" s="231">
        <v>2</v>
      </c>
      <c r="AJ61" s="182">
        <v>40865</v>
      </c>
      <c r="AK61" s="231"/>
      <c r="AL61" s="231" t="s">
        <v>2580</v>
      </c>
      <c r="AM61" s="231"/>
      <c r="AN61" s="231" t="s">
        <v>2581</v>
      </c>
      <c r="AO61" s="231">
        <f t="shared" si="3"/>
        <v>1.8064030131826745</v>
      </c>
      <c r="AP61" s="232" t="s">
        <v>2813</v>
      </c>
    </row>
    <row r="62" spans="1:42" s="236" customFormat="1" ht="229.5" hidden="1">
      <c r="A62" s="203" t="s">
        <v>1564</v>
      </c>
      <c r="B62" s="203" t="s">
        <v>1565</v>
      </c>
      <c r="C62" s="203" t="s">
        <v>77</v>
      </c>
      <c r="D62" s="203" t="s">
        <v>1566</v>
      </c>
      <c r="E62" s="203" t="s">
        <v>1567</v>
      </c>
      <c r="F62" s="203" t="s">
        <v>1568</v>
      </c>
      <c r="G62" s="203">
        <v>6516311</v>
      </c>
      <c r="H62" s="203" t="s">
        <v>1569</v>
      </c>
      <c r="I62" s="203" t="s">
        <v>1486</v>
      </c>
      <c r="J62" s="203" t="s">
        <v>41</v>
      </c>
      <c r="K62" s="203" t="s">
        <v>1570</v>
      </c>
      <c r="L62" s="203" t="s">
        <v>50</v>
      </c>
      <c r="M62" s="203" t="s">
        <v>32</v>
      </c>
      <c r="N62" s="203">
        <v>2008</v>
      </c>
      <c r="O62" s="203" t="s">
        <v>1571</v>
      </c>
      <c r="P62" s="203" t="s">
        <v>1572</v>
      </c>
      <c r="Q62" s="203">
        <v>50.164706199999991</v>
      </c>
      <c r="R62" s="203" t="s">
        <v>1497</v>
      </c>
      <c r="S62" s="203" t="s">
        <v>41</v>
      </c>
      <c r="T62" s="203">
        <v>1.092464E-3</v>
      </c>
      <c r="U62" s="203">
        <v>26</v>
      </c>
      <c r="V62" s="203" t="s">
        <v>1554</v>
      </c>
      <c r="W62" s="203" t="s">
        <v>36</v>
      </c>
      <c r="X62" s="203" t="s">
        <v>2492</v>
      </c>
      <c r="Y62" s="203" t="s">
        <v>2493</v>
      </c>
      <c r="Z62" s="203" t="s">
        <v>466</v>
      </c>
      <c r="AA62" s="203"/>
      <c r="AB62" s="203"/>
      <c r="AC62" s="234" t="s">
        <v>2390</v>
      </c>
      <c r="AD62" s="234">
        <v>1.9020715630885126E-2</v>
      </c>
      <c r="AE62" s="234">
        <v>14828914</v>
      </c>
      <c r="AF62" s="234">
        <v>11</v>
      </c>
      <c r="AG62" s="234"/>
      <c r="AH62" s="234" t="s">
        <v>2765</v>
      </c>
      <c r="AI62" s="231">
        <v>2</v>
      </c>
      <c r="AJ62" s="182">
        <v>40865</v>
      </c>
      <c r="AK62" s="231"/>
      <c r="AL62" s="231" t="s">
        <v>2580</v>
      </c>
      <c r="AM62" s="231"/>
      <c r="AN62" s="231" t="s">
        <v>2581</v>
      </c>
      <c r="AO62" s="231">
        <f t="shared" si="3"/>
        <v>0.20922787193973638</v>
      </c>
      <c r="AP62" s="232" t="s">
        <v>2813</v>
      </c>
    </row>
    <row r="63" spans="1:42" ht="127.5" hidden="1">
      <c r="A63" s="203" t="s">
        <v>1488</v>
      </c>
      <c r="B63" s="203" t="s">
        <v>1573</v>
      </c>
      <c r="C63" s="203" t="s">
        <v>1490</v>
      </c>
      <c r="D63" s="203" t="s">
        <v>1574</v>
      </c>
      <c r="E63" s="203" t="s">
        <v>1492</v>
      </c>
      <c r="F63" s="203" t="s">
        <v>1575</v>
      </c>
      <c r="G63" s="203">
        <v>7228811</v>
      </c>
      <c r="H63" s="203" t="s">
        <v>1576</v>
      </c>
      <c r="I63" s="203" t="s">
        <v>1486</v>
      </c>
      <c r="J63" s="203" t="s">
        <v>41</v>
      </c>
      <c r="K63" s="203" t="s">
        <v>1577</v>
      </c>
      <c r="L63" s="203" t="s">
        <v>1578</v>
      </c>
      <c r="M63" s="203" t="s">
        <v>32</v>
      </c>
      <c r="N63" s="203">
        <v>2008</v>
      </c>
      <c r="O63" s="203" t="s">
        <v>1579</v>
      </c>
      <c r="P63" s="203" t="s">
        <v>1580</v>
      </c>
      <c r="Q63" s="203">
        <v>1.2716960000000002</v>
      </c>
      <c r="R63" s="203" t="s">
        <v>1497</v>
      </c>
      <c r="S63" s="203" t="s">
        <v>41</v>
      </c>
      <c r="T63" s="203"/>
      <c r="U63" s="203">
        <v>0.32830000000000004</v>
      </c>
      <c r="V63" s="203" t="s">
        <v>35</v>
      </c>
      <c r="W63" s="203" t="s">
        <v>1543</v>
      </c>
      <c r="X63" s="203"/>
      <c r="Y63" s="203" t="s">
        <v>2767</v>
      </c>
      <c r="Z63" s="203"/>
      <c r="AA63" s="203"/>
      <c r="AB63" s="203"/>
      <c r="AC63" s="231" t="s">
        <v>2304</v>
      </c>
      <c r="AD63" s="231">
        <v>2.5316455696202531E-2</v>
      </c>
      <c r="AE63" s="231" t="s">
        <v>2639</v>
      </c>
      <c r="AF63" s="231"/>
      <c r="AG63" s="232"/>
      <c r="AH63" s="231" t="s">
        <v>2766</v>
      </c>
      <c r="AI63" s="231">
        <v>2</v>
      </c>
      <c r="AJ63" s="182">
        <v>40865</v>
      </c>
      <c r="AK63" s="231"/>
      <c r="AL63" s="231" t="s">
        <v>2580</v>
      </c>
      <c r="AM63" s="231"/>
      <c r="AN63" s="231" t="s">
        <v>2581</v>
      </c>
      <c r="AO63" s="231">
        <f t="shared" ref="AO63:AO75" si="4">AD63*U63</f>
        <v>8.3113924050632927E-3</v>
      </c>
      <c r="AP63" s="232" t="s">
        <v>2813</v>
      </c>
    </row>
    <row r="64" spans="1:42" ht="127.5" hidden="1">
      <c r="A64" s="203" t="s">
        <v>1488</v>
      </c>
      <c r="B64" s="203" t="s">
        <v>1573</v>
      </c>
      <c r="C64" s="203" t="s">
        <v>1490</v>
      </c>
      <c r="D64" s="203" t="s">
        <v>1574</v>
      </c>
      <c r="E64" s="203" t="s">
        <v>1492</v>
      </c>
      <c r="F64" s="203" t="s">
        <v>1575</v>
      </c>
      <c r="G64" s="203">
        <v>7228811</v>
      </c>
      <c r="H64" s="203" t="s">
        <v>1576</v>
      </c>
      <c r="I64" s="203" t="s">
        <v>1486</v>
      </c>
      <c r="J64" s="203" t="s">
        <v>41</v>
      </c>
      <c r="K64" s="203" t="s">
        <v>1577</v>
      </c>
      <c r="L64" s="203" t="s">
        <v>1578</v>
      </c>
      <c r="M64" s="203" t="s">
        <v>32</v>
      </c>
      <c r="N64" s="203">
        <v>2008</v>
      </c>
      <c r="O64" s="203" t="s">
        <v>1579</v>
      </c>
      <c r="P64" s="203" t="s">
        <v>1580</v>
      </c>
      <c r="Q64" s="203">
        <v>1.2716960000000002</v>
      </c>
      <c r="R64" s="203" t="s">
        <v>1497</v>
      </c>
      <c r="S64" s="203" t="s">
        <v>41</v>
      </c>
      <c r="T64" s="203"/>
      <c r="U64" s="203">
        <v>0.32830000000000004</v>
      </c>
      <c r="V64" s="203" t="s">
        <v>35</v>
      </c>
      <c r="W64" s="203" t="s">
        <v>1543</v>
      </c>
      <c r="X64" s="203"/>
      <c r="Y64" s="203" t="s">
        <v>2767</v>
      </c>
      <c r="Z64" s="203"/>
      <c r="AA64" s="203"/>
      <c r="AB64" s="203"/>
      <c r="AC64" s="231" t="s">
        <v>2304</v>
      </c>
      <c r="AD64" s="231">
        <v>4.2194092827004218E-2</v>
      </c>
      <c r="AE64" s="231" t="s">
        <v>2640</v>
      </c>
      <c r="AF64" s="231"/>
      <c r="AG64" s="232"/>
      <c r="AH64" s="231" t="s">
        <v>2766</v>
      </c>
      <c r="AI64" s="231">
        <v>2</v>
      </c>
      <c r="AJ64" s="182">
        <v>40865</v>
      </c>
      <c r="AK64" s="231"/>
      <c r="AL64" s="231" t="s">
        <v>2580</v>
      </c>
      <c r="AM64" s="231"/>
      <c r="AN64" s="231" t="s">
        <v>2581</v>
      </c>
      <c r="AO64" s="231">
        <f t="shared" si="4"/>
        <v>1.3852320675105487E-2</v>
      </c>
      <c r="AP64" s="232" t="s">
        <v>2813</v>
      </c>
    </row>
    <row r="65" spans="1:42" ht="127.5" hidden="1">
      <c r="A65" s="203" t="s">
        <v>1488</v>
      </c>
      <c r="B65" s="203" t="s">
        <v>1573</v>
      </c>
      <c r="C65" s="203" t="s">
        <v>1490</v>
      </c>
      <c r="D65" s="203" t="s">
        <v>1574</v>
      </c>
      <c r="E65" s="203" t="s">
        <v>1492</v>
      </c>
      <c r="F65" s="203" t="s">
        <v>1575</v>
      </c>
      <c r="G65" s="203">
        <v>7228811</v>
      </c>
      <c r="H65" s="203" t="s">
        <v>1576</v>
      </c>
      <c r="I65" s="203" t="s">
        <v>1486</v>
      </c>
      <c r="J65" s="203" t="s">
        <v>41</v>
      </c>
      <c r="K65" s="203" t="s">
        <v>1577</v>
      </c>
      <c r="L65" s="203" t="s">
        <v>1578</v>
      </c>
      <c r="M65" s="203" t="s">
        <v>32</v>
      </c>
      <c r="N65" s="203">
        <v>2008</v>
      </c>
      <c r="O65" s="203" t="s">
        <v>1579</v>
      </c>
      <c r="P65" s="203" t="s">
        <v>1580</v>
      </c>
      <c r="Q65" s="203">
        <v>1.2716960000000002</v>
      </c>
      <c r="R65" s="203" t="s">
        <v>1497</v>
      </c>
      <c r="S65" s="203" t="s">
        <v>41</v>
      </c>
      <c r="T65" s="203"/>
      <c r="U65" s="203">
        <v>0.32830000000000004</v>
      </c>
      <c r="V65" s="203" t="s">
        <v>35</v>
      </c>
      <c r="W65" s="203" t="s">
        <v>1543</v>
      </c>
      <c r="X65" s="203"/>
      <c r="Y65" s="203" t="s">
        <v>2767</v>
      </c>
      <c r="Z65" s="203"/>
      <c r="AA65" s="203"/>
      <c r="AB65" s="203"/>
      <c r="AC65" s="231" t="s">
        <v>2304</v>
      </c>
      <c r="AD65" s="231">
        <v>0.1940928270042194</v>
      </c>
      <c r="AE65" s="231" t="s">
        <v>2641</v>
      </c>
      <c r="AF65" s="231"/>
      <c r="AG65" s="232"/>
      <c r="AH65" s="231" t="s">
        <v>2766</v>
      </c>
      <c r="AI65" s="231">
        <v>2</v>
      </c>
      <c r="AJ65" s="182">
        <v>40865</v>
      </c>
      <c r="AK65" s="231"/>
      <c r="AL65" s="231" t="s">
        <v>2580</v>
      </c>
      <c r="AM65" s="231"/>
      <c r="AN65" s="231" t="s">
        <v>2581</v>
      </c>
      <c r="AO65" s="231">
        <f t="shared" si="4"/>
        <v>6.3720675105485236E-2</v>
      </c>
      <c r="AP65" s="232" t="s">
        <v>2813</v>
      </c>
    </row>
    <row r="66" spans="1:42" ht="127.5" hidden="1">
      <c r="A66" s="203" t="s">
        <v>1488</v>
      </c>
      <c r="B66" s="203" t="s">
        <v>1573</v>
      </c>
      <c r="C66" s="203" t="s">
        <v>1490</v>
      </c>
      <c r="D66" s="203" t="s">
        <v>1574</v>
      </c>
      <c r="E66" s="203" t="s">
        <v>1492</v>
      </c>
      <c r="F66" s="203" t="s">
        <v>1575</v>
      </c>
      <c r="G66" s="203">
        <v>7228811</v>
      </c>
      <c r="H66" s="203" t="s">
        <v>1576</v>
      </c>
      <c r="I66" s="203" t="s">
        <v>1486</v>
      </c>
      <c r="J66" s="203" t="s">
        <v>41</v>
      </c>
      <c r="K66" s="203" t="s">
        <v>1577</v>
      </c>
      <c r="L66" s="203" t="s">
        <v>1578</v>
      </c>
      <c r="M66" s="203" t="s">
        <v>32</v>
      </c>
      <c r="N66" s="203">
        <v>2008</v>
      </c>
      <c r="O66" s="203" t="s">
        <v>1579</v>
      </c>
      <c r="P66" s="203" t="s">
        <v>1580</v>
      </c>
      <c r="Q66" s="203">
        <v>1.2716960000000002</v>
      </c>
      <c r="R66" s="203" t="s">
        <v>1497</v>
      </c>
      <c r="S66" s="203" t="s">
        <v>41</v>
      </c>
      <c r="T66" s="203"/>
      <c r="U66" s="203">
        <v>0.32830000000000004</v>
      </c>
      <c r="V66" s="203" t="s">
        <v>35</v>
      </c>
      <c r="W66" s="203" t="s">
        <v>1543</v>
      </c>
      <c r="X66" s="203"/>
      <c r="Y66" s="203" t="s">
        <v>2767</v>
      </c>
      <c r="Z66" s="203"/>
      <c r="AA66" s="203"/>
      <c r="AB66" s="203"/>
      <c r="AC66" s="231" t="s">
        <v>2304</v>
      </c>
      <c r="AD66" s="231">
        <v>1.1251758087201125E-2</v>
      </c>
      <c r="AE66" s="231" t="s">
        <v>2642</v>
      </c>
      <c r="AF66" s="231"/>
      <c r="AG66" s="232"/>
      <c r="AH66" s="231" t="s">
        <v>2766</v>
      </c>
      <c r="AI66" s="231">
        <v>2</v>
      </c>
      <c r="AJ66" s="182">
        <v>40865</v>
      </c>
      <c r="AK66" s="231"/>
      <c r="AL66" s="231" t="s">
        <v>2580</v>
      </c>
      <c r="AM66" s="231"/>
      <c r="AN66" s="231" t="s">
        <v>2581</v>
      </c>
      <c r="AO66" s="231">
        <f t="shared" si="4"/>
        <v>3.6939521800281299E-3</v>
      </c>
      <c r="AP66" s="232" t="s">
        <v>2813</v>
      </c>
    </row>
    <row r="67" spans="1:42" ht="127.5" hidden="1">
      <c r="A67" s="203" t="s">
        <v>1488</v>
      </c>
      <c r="B67" s="203" t="s">
        <v>1573</v>
      </c>
      <c r="C67" s="203" t="s">
        <v>1490</v>
      </c>
      <c r="D67" s="203" t="s">
        <v>1574</v>
      </c>
      <c r="E67" s="203" t="s">
        <v>1492</v>
      </c>
      <c r="F67" s="203" t="s">
        <v>1575</v>
      </c>
      <c r="G67" s="203">
        <v>7228811</v>
      </c>
      <c r="H67" s="203" t="s">
        <v>1576</v>
      </c>
      <c r="I67" s="203" t="s">
        <v>1486</v>
      </c>
      <c r="J67" s="203" t="s">
        <v>41</v>
      </c>
      <c r="K67" s="203" t="s">
        <v>1577</v>
      </c>
      <c r="L67" s="203" t="s">
        <v>1578</v>
      </c>
      <c r="M67" s="203" t="s">
        <v>32</v>
      </c>
      <c r="N67" s="203">
        <v>2008</v>
      </c>
      <c r="O67" s="203" t="s">
        <v>1579</v>
      </c>
      <c r="P67" s="203" t="s">
        <v>1580</v>
      </c>
      <c r="Q67" s="203">
        <v>1.2716960000000002</v>
      </c>
      <c r="R67" s="203" t="s">
        <v>1497</v>
      </c>
      <c r="S67" s="203" t="s">
        <v>41</v>
      </c>
      <c r="T67" s="203"/>
      <c r="U67" s="203">
        <v>0.32830000000000004</v>
      </c>
      <c r="V67" s="203" t="s">
        <v>35</v>
      </c>
      <c r="W67" s="203" t="s">
        <v>1543</v>
      </c>
      <c r="X67" s="203"/>
      <c r="Y67" s="203" t="s">
        <v>2767</v>
      </c>
      <c r="Z67" s="203"/>
      <c r="AA67" s="203"/>
      <c r="AB67" s="203"/>
      <c r="AC67" s="231" t="s">
        <v>2304</v>
      </c>
      <c r="AD67" s="231">
        <v>4.6413502109704644E-2</v>
      </c>
      <c r="AE67" s="231" t="s">
        <v>2643</v>
      </c>
      <c r="AF67" s="231"/>
      <c r="AG67" s="232"/>
      <c r="AH67" s="231" t="s">
        <v>2766</v>
      </c>
      <c r="AI67" s="231">
        <v>2</v>
      </c>
      <c r="AJ67" s="182">
        <v>40865</v>
      </c>
      <c r="AK67" s="231"/>
      <c r="AL67" s="231" t="s">
        <v>2580</v>
      </c>
      <c r="AM67" s="231"/>
      <c r="AN67" s="231" t="s">
        <v>2581</v>
      </c>
      <c r="AO67" s="231">
        <f t="shared" si="4"/>
        <v>1.5237552742616036E-2</v>
      </c>
      <c r="AP67" s="232" t="s">
        <v>2813</v>
      </c>
    </row>
    <row r="68" spans="1:42" ht="127.5" hidden="1">
      <c r="A68" s="203" t="s">
        <v>1488</v>
      </c>
      <c r="B68" s="203" t="s">
        <v>1573</v>
      </c>
      <c r="C68" s="203" t="s">
        <v>1490</v>
      </c>
      <c r="D68" s="203" t="s">
        <v>1574</v>
      </c>
      <c r="E68" s="203" t="s">
        <v>1492</v>
      </c>
      <c r="F68" s="203" t="s">
        <v>1575</v>
      </c>
      <c r="G68" s="203">
        <v>7228811</v>
      </c>
      <c r="H68" s="203" t="s">
        <v>1576</v>
      </c>
      <c r="I68" s="203" t="s">
        <v>1486</v>
      </c>
      <c r="J68" s="203" t="s">
        <v>41</v>
      </c>
      <c r="K68" s="203" t="s">
        <v>1577</v>
      </c>
      <c r="L68" s="203" t="s">
        <v>1578</v>
      </c>
      <c r="M68" s="203" t="s">
        <v>32</v>
      </c>
      <c r="N68" s="203">
        <v>2008</v>
      </c>
      <c r="O68" s="203" t="s">
        <v>1579</v>
      </c>
      <c r="P68" s="203" t="s">
        <v>1580</v>
      </c>
      <c r="Q68" s="203">
        <v>1.2716960000000002</v>
      </c>
      <c r="R68" s="203" t="s">
        <v>1497</v>
      </c>
      <c r="S68" s="203" t="s">
        <v>41</v>
      </c>
      <c r="T68" s="203"/>
      <c r="U68" s="203">
        <v>0.32830000000000004</v>
      </c>
      <c r="V68" s="203" t="s">
        <v>35</v>
      </c>
      <c r="W68" s="203" t="s">
        <v>1543</v>
      </c>
      <c r="X68" s="203"/>
      <c r="Y68" s="203" t="s">
        <v>2767</v>
      </c>
      <c r="Z68" s="203"/>
      <c r="AA68" s="203"/>
      <c r="AB68" s="203"/>
      <c r="AC68" s="231" t="s">
        <v>2304</v>
      </c>
      <c r="AD68" s="231">
        <v>4.9226441631504921E-2</v>
      </c>
      <c r="AE68" s="231" t="s">
        <v>2644</v>
      </c>
      <c r="AF68" s="231"/>
      <c r="AG68" s="232"/>
      <c r="AH68" s="231" t="s">
        <v>2766</v>
      </c>
      <c r="AI68" s="231">
        <v>2</v>
      </c>
      <c r="AJ68" s="182">
        <v>40865</v>
      </c>
      <c r="AK68" s="231"/>
      <c r="AL68" s="231" t="s">
        <v>2580</v>
      </c>
      <c r="AM68" s="231"/>
      <c r="AN68" s="231" t="s">
        <v>2581</v>
      </c>
      <c r="AO68" s="231">
        <f t="shared" si="4"/>
        <v>1.6161040787623066E-2</v>
      </c>
      <c r="AP68" s="232" t="s">
        <v>2813</v>
      </c>
    </row>
    <row r="69" spans="1:42" ht="127.5" hidden="1">
      <c r="A69" s="203" t="s">
        <v>1488</v>
      </c>
      <c r="B69" s="203" t="s">
        <v>1573</v>
      </c>
      <c r="C69" s="203" t="s">
        <v>1490</v>
      </c>
      <c r="D69" s="203" t="s">
        <v>1574</v>
      </c>
      <c r="E69" s="203" t="s">
        <v>1492</v>
      </c>
      <c r="F69" s="203" t="s">
        <v>1575</v>
      </c>
      <c r="G69" s="203">
        <v>7228811</v>
      </c>
      <c r="H69" s="203" t="s">
        <v>1576</v>
      </c>
      <c r="I69" s="203" t="s">
        <v>1486</v>
      </c>
      <c r="J69" s="203" t="s">
        <v>41</v>
      </c>
      <c r="K69" s="203" t="s">
        <v>1577</v>
      </c>
      <c r="L69" s="203" t="s">
        <v>1578</v>
      </c>
      <c r="M69" s="203" t="s">
        <v>32</v>
      </c>
      <c r="N69" s="203">
        <v>2008</v>
      </c>
      <c r="O69" s="203" t="s">
        <v>1579</v>
      </c>
      <c r="P69" s="203" t="s">
        <v>1580</v>
      </c>
      <c r="Q69" s="203">
        <v>1.2716960000000002</v>
      </c>
      <c r="R69" s="203" t="s">
        <v>1497</v>
      </c>
      <c r="S69" s="203" t="s">
        <v>41</v>
      </c>
      <c r="T69" s="203"/>
      <c r="U69" s="203">
        <v>0.32830000000000004</v>
      </c>
      <c r="V69" s="203" t="s">
        <v>35</v>
      </c>
      <c r="W69" s="203" t="s">
        <v>1543</v>
      </c>
      <c r="X69" s="203"/>
      <c r="Y69" s="203" t="s">
        <v>2767</v>
      </c>
      <c r="Z69" s="203"/>
      <c r="AA69" s="203"/>
      <c r="AB69" s="203"/>
      <c r="AC69" s="231" t="s">
        <v>2304</v>
      </c>
      <c r="AD69" s="231">
        <v>0.20253164556962025</v>
      </c>
      <c r="AE69" s="231" t="s">
        <v>2645</v>
      </c>
      <c r="AF69" s="231"/>
      <c r="AG69" s="232"/>
      <c r="AH69" s="231" t="s">
        <v>2766</v>
      </c>
      <c r="AI69" s="231">
        <v>2</v>
      </c>
      <c r="AJ69" s="182">
        <v>40865</v>
      </c>
      <c r="AK69" s="231"/>
      <c r="AL69" s="231" t="s">
        <v>2580</v>
      </c>
      <c r="AM69" s="231"/>
      <c r="AN69" s="231" t="s">
        <v>2581</v>
      </c>
      <c r="AO69" s="231">
        <f t="shared" si="4"/>
        <v>6.6491139240506342E-2</v>
      </c>
      <c r="AP69" s="232" t="s">
        <v>2813</v>
      </c>
    </row>
    <row r="70" spans="1:42" ht="127.5" hidden="1">
      <c r="A70" s="203" t="s">
        <v>1488</v>
      </c>
      <c r="B70" s="203" t="s">
        <v>1573</v>
      </c>
      <c r="C70" s="203" t="s">
        <v>1490</v>
      </c>
      <c r="D70" s="203" t="s">
        <v>1574</v>
      </c>
      <c r="E70" s="203" t="s">
        <v>1492</v>
      </c>
      <c r="F70" s="203" t="s">
        <v>1575</v>
      </c>
      <c r="G70" s="203">
        <v>7228811</v>
      </c>
      <c r="H70" s="203" t="s">
        <v>1576</v>
      </c>
      <c r="I70" s="203" t="s">
        <v>1486</v>
      </c>
      <c r="J70" s="203" t="s">
        <v>41</v>
      </c>
      <c r="K70" s="203" t="s">
        <v>1577</v>
      </c>
      <c r="L70" s="203" t="s">
        <v>1578</v>
      </c>
      <c r="M70" s="203" t="s">
        <v>32</v>
      </c>
      <c r="N70" s="203">
        <v>2008</v>
      </c>
      <c r="O70" s="203" t="s">
        <v>1579</v>
      </c>
      <c r="P70" s="203" t="s">
        <v>1580</v>
      </c>
      <c r="Q70" s="203">
        <v>1.2716960000000002</v>
      </c>
      <c r="R70" s="203" t="s">
        <v>1497</v>
      </c>
      <c r="S70" s="203" t="s">
        <v>41</v>
      </c>
      <c r="T70" s="203"/>
      <c r="U70" s="203">
        <v>0.32830000000000004</v>
      </c>
      <c r="V70" s="203" t="s">
        <v>35</v>
      </c>
      <c r="W70" s="203" t="s">
        <v>1543</v>
      </c>
      <c r="X70" s="203"/>
      <c r="Y70" s="203" t="s">
        <v>2767</v>
      </c>
      <c r="Z70" s="203"/>
      <c r="AA70" s="203"/>
      <c r="AB70" s="203"/>
      <c r="AC70" s="231" t="s">
        <v>2304</v>
      </c>
      <c r="AD70" s="231">
        <v>0.14345991561181434</v>
      </c>
      <c r="AE70" s="231" t="s">
        <v>2646</v>
      </c>
      <c r="AF70" s="231"/>
      <c r="AG70" s="232"/>
      <c r="AH70" s="231" t="s">
        <v>2766</v>
      </c>
      <c r="AI70" s="231">
        <v>2</v>
      </c>
      <c r="AJ70" s="182">
        <v>40865</v>
      </c>
      <c r="AK70" s="231"/>
      <c r="AL70" s="231" t="s">
        <v>2580</v>
      </c>
      <c r="AM70" s="231"/>
      <c r="AN70" s="231" t="s">
        <v>2581</v>
      </c>
      <c r="AO70" s="231">
        <f t="shared" si="4"/>
        <v>4.7097890295358651E-2</v>
      </c>
      <c r="AP70" s="232" t="s">
        <v>2813</v>
      </c>
    </row>
    <row r="71" spans="1:42" ht="127.5" hidden="1">
      <c r="A71" s="203" t="s">
        <v>1488</v>
      </c>
      <c r="B71" s="203" t="s">
        <v>1573</v>
      </c>
      <c r="C71" s="203" t="s">
        <v>1490</v>
      </c>
      <c r="D71" s="203" t="s">
        <v>1574</v>
      </c>
      <c r="E71" s="203" t="s">
        <v>1492</v>
      </c>
      <c r="F71" s="203" t="s">
        <v>1575</v>
      </c>
      <c r="G71" s="203">
        <v>7228811</v>
      </c>
      <c r="H71" s="203" t="s">
        <v>1576</v>
      </c>
      <c r="I71" s="203" t="s">
        <v>1486</v>
      </c>
      <c r="J71" s="203" t="s">
        <v>41</v>
      </c>
      <c r="K71" s="203" t="s">
        <v>1577</v>
      </c>
      <c r="L71" s="203" t="s">
        <v>1578</v>
      </c>
      <c r="M71" s="203" t="s">
        <v>32</v>
      </c>
      <c r="N71" s="203">
        <v>2008</v>
      </c>
      <c r="O71" s="203" t="s">
        <v>1579</v>
      </c>
      <c r="P71" s="203" t="s">
        <v>1580</v>
      </c>
      <c r="Q71" s="203">
        <v>1.2716960000000002</v>
      </c>
      <c r="R71" s="203" t="s">
        <v>1497</v>
      </c>
      <c r="S71" s="203" t="s">
        <v>41</v>
      </c>
      <c r="T71" s="203"/>
      <c r="U71" s="203">
        <v>0.32830000000000004</v>
      </c>
      <c r="V71" s="203" t="s">
        <v>35</v>
      </c>
      <c r="W71" s="203" t="s">
        <v>1543</v>
      </c>
      <c r="X71" s="203"/>
      <c r="Y71" s="203" t="s">
        <v>2767</v>
      </c>
      <c r="Z71" s="203"/>
      <c r="AA71" s="203"/>
      <c r="AB71" s="203"/>
      <c r="AC71" s="231" t="s">
        <v>2304</v>
      </c>
      <c r="AD71" s="231">
        <v>3.5161744022503515E-2</v>
      </c>
      <c r="AE71" s="231" t="s">
        <v>2647</v>
      </c>
      <c r="AF71" s="231"/>
      <c r="AG71" s="232"/>
      <c r="AH71" s="231" t="s">
        <v>2766</v>
      </c>
      <c r="AI71" s="231">
        <v>2</v>
      </c>
      <c r="AJ71" s="182">
        <v>40865</v>
      </c>
      <c r="AK71" s="231"/>
      <c r="AL71" s="231" t="s">
        <v>2580</v>
      </c>
      <c r="AM71" s="231"/>
      <c r="AN71" s="231" t="s">
        <v>2581</v>
      </c>
      <c r="AO71" s="231">
        <f t="shared" si="4"/>
        <v>1.1543600562587904E-2</v>
      </c>
      <c r="AP71" s="232" t="s">
        <v>2813</v>
      </c>
    </row>
    <row r="72" spans="1:42" ht="127.5" hidden="1">
      <c r="A72" s="203" t="s">
        <v>1488</v>
      </c>
      <c r="B72" s="203" t="s">
        <v>1573</v>
      </c>
      <c r="C72" s="203" t="s">
        <v>1490</v>
      </c>
      <c r="D72" s="203" t="s">
        <v>1574</v>
      </c>
      <c r="E72" s="203" t="s">
        <v>1492</v>
      </c>
      <c r="F72" s="203" t="s">
        <v>1575</v>
      </c>
      <c r="G72" s="203">
        <v>7228811</v>
      </c>
      <c r="H72" s="203" t="s">
        <v>1576</v>
      </c>
      <c r="I72" s="203" t="s">
        <v>1486</v>
      </c>
      <c r="J72" s="203" t="s">
        <v>41</v>
      </c>
      <c r="K72" s="203" t="s">
        <v>1577</v>
      </c>
      <c r="L72" s="203" t="s">
        <v>1578</v>
      </c>
      <c r="M72" s="203" t="s">
        <v>32</v>
      </c>
      <c r="N72" s="203">
        <v>2008</v>
      </c>
      <c r="O72" s="203" t="s">
        <v>1579</v>
      </c>
      <c r="P72" s="203" t="s">
        <v>1580</v>
      </c>
      <c r="Q72" s="203">
        <v>1.2716960000000002</v>
      </c>
      <c r="R72" s="203" t="s">
        <v>1497</v>
      </c>
      <c r="S72" s="203" t="s">
        <v>41</v>
      </c>
      <c r="T72" s="203"/>
      <c r="U72" s="203">
        <v>0.32830000000000004</v>
      </c>
      <c r="V72" s="203" t="s">
        <v>35</v>
      </c>
      <c r="W72" s="203" t="s">
        <v>1543</v>
      </c>
      <c r="X72" s="203"/>
      <c r="Y72" s="203" t="s">
        <v>2767</v>
      </c>
      <c r="Z72" s="203"/>
      <c r="AA72" s="203"/>
      <c r="AB72" s="203"/>
      <c r="AC72" s="231" t="s">
        <v>2304</v>
      </c>
      <c r="AD72" s="231">
        <v>0.25035161744022505</v>
      </c>
      <c r="AE72" s="231" t="s">
        <v>2648</v>
      </c>
      <c r="AF72" s="231"/>
      <c r="AG72" s="232"/>
      <c r="AH72" s="231" t="s">
        <v>2766</v>
      </c>
      <c r="AI72" s="231">
        <v>2</v>
      </c>
      <c r="AJ72" s="182">
        <v>40865</v>
      </c>
      <c r="AK72" s="231"/>
      <c r="AL72" s="231" t="s">
        <v>2580</v>
      </c>
      <c r="AM72" s="231"/>
      <c r="AN72" s="231" t="s">
        <v>2581</v>
      </c>
      <c r="AO72" s="231">
        <f t="shared" si="4"/>
        <v>8.2190436005625894E-2</v>
      </c>
      <c r="AP72" s="232" t="s">
        <v>2813</v>
      </c>
    </row>
    <row r="73" spans="1:42" ht="178.5" hidden="1">
      <c r="A73" s="203" t="s">
        <v>881</v>
      </c>
      <c r="B73" s="203" t="s">
        <v>563</v>
      </c>
      <c r="C73" s="203" t="s">
        <v>201</v>
      </c>
      <c r="D73" s="203" t="s">
        <v>564</v>
      </c>
      <c r="E73" s="203" t="s">
        <v>203</v>
      </c>
      <c r="F73" s="203" t="s">
        <v>204</v>
      </c>
      <c r="G73" s="203" t="s">
        <v>1581</v>
      </c>
      <c r="H73" s="203" t="s">
        <v>1582</v>
      </c>
      <c r="I73" s="203" t="s">
        <v>1486</v>
      </c>
      <c r="J73" s="203" t="s">
        <v>41</v>
      </c>
      <c r="K73" s="203" t="s">
        <v>1583</v>
      </c>
      <c r="L73" s="203" t="s">
        <v>50</v>
      </c>
      <c r="M73" s="203" t="s">
        <v>32</v>
      </c>
      <c r="N73" s="203">
        <v>2009</v>
      </c>
      <c r="O73" s="203" t="s">
        <v>1584</v>
      </c>
      <c r="P73" s="203" t="s">
        <v>1585</v>
      </c>
      <c r="Q73" s="203">
        <v>10</v>
      </c>
      <c r="R73" s="203" t="s">
        <v>1497</v>
      </c>
      <c r="S73" s="203" t="s">
        <v>41</v>
      </c>
      <c r="T73" s="203">
        <v>2.1481308199999996E-3</v>
      </c>
      <c r="U73" s="203">
        <v>17</v>
      </c>
      <c r="V73" s="203" t="s">
        <v>35</v>
      </c>
      <c r="W73" s="203" t="s">
        <v>36</v>
      </c>
      <c r="X73" s="203" t="s">
        <v>36</v>
      </c>
      <c r="Y73" s="203" t="s">
        <v>2429</v>
      </c>
      <c r="Z73" s="203" t="s">
        <v>2302</v>
      </c>
      <c r="AA73" s="203" t="s">
        <v>2430</v>
      </c>
      <c r="AB73" s="203" t="s">
        <v>2431</v>
      </c>
      <c r="AC73" s="203" t="s">
        <v>2304</v>
      </c>
      <c r="AD73" s="231">
        <f>ROUND(7/17,4)</f>
        <v>0.4118</v>
      </c>
      <c r="AE73" s="231">
        <v>24408514</v>
      </c>
      <c r="AF73" s="231"/>
      <c r="AG73" s="232"/>
      <c r="AH73" s="231" t="s">
        <v>2432</v>
      </c>
      <c r="AI73" s="231">
        <v>2</v>
      </c>
      <c r="AJ73" s="182">
        <v>40853</v>
      </c>
      <c r="AK73" s="231"/>
      <c r="AL73" s="231" t="s">
        <v>2580</v>
      </c>
      <c r="AM73" s="231" t="s">
        <v>2520</v>
      </c>
      <c r="AN73" s="231"/>
      <c r="AO73" s="231">
        <f t="shared" si="4"/>
        <v>7.0006000000000004</v>
      </c>
      <c r="AP73" s="232" t="s">
        <v>2813</v>
      </c>
    </row>
    <row r="74" spans="1:42" ht="178.5" hidden="1">
      <c r="A74" s="203" t="s">
        <v>881</v>
      </c>
      <c r="B74" s="203" t="s">
        <v>563</v>
      </c>
      <c r="C74" s="203" t="s">
        <v>201</v>
      </c>
      <c r="D74" s="203" t="s">
        <v>564</v>
      </c>
      <c r="E74" s="203" t="s">
        <v>203</v>
      </c>
      <c r="F74" s="203" t="s">
        <v>204</v>
      </c>
      <c r="G74" s="203" t="s">
        <v>1581</v>
      </c>
      <c r="H74" s="203" t="s">
        <v>1582</v>
      </c>
      <c r="I74" s="203" t="s">
        <v>1486</v>
      </c>
      <c r="J74" s="203" t="s">
        <v>41</v>
      </c>
      <c r="K74" s="203" t="s">
        <v>1583</v>
      </c>
      <c r="L74" s="203" t="s">
        <v>50</v>
      </c>
      <c r="M74" s="203" t="s">
        <v>32</v>
      </c>
      <c r="N74" s="203">
        <v>2009</v>
      </c>
      <c r="O74" s="203" t="s">
        <v>1584</v>
      </c>
      <c r="P74" s="203" t="s">
        <v>1585</v>
      </c>
      <c r="Q74" s="203">
        <v>10</v>
      </c>
      <c r="R74" s="203" t="s">
        <v>1497</v>
      </c>
      <c r="S74" s="203" t="s">
        <v>41</v>
      </c>
      <c r="T74" s="203">
        <v>2.1481308199999996E-3</v>
      </c>
      <c r="U74" s="203">
        <v>17</v>
      </c>
      <c r="V74" s="203" t="s">
        <v>35</v>
      </c>
      <c r="W74" s="203" t="s">
        <v>36</v>
      </c>
      <c r="X74" s="203" t="s">
        <v>36</v>
      </c>
      <c r="Y74" s="203" t="s">
        <v>2429</v>
      </c>
      <c r="Z74" s="203" t="s">
        <v>2302</v>
      </c>
      <c r="AA74" s="203" t="s">
        <v>2430</v>
      </c>
      <c r="AB74" s="203" t="s">
        <v>2431</v>
      </c>
      <c r="AC74" s="203" t="s">
        <v>2304</v>
      </c>
      <c r="AD74" s="231">
        <f>ROUND(5/17,4)</f>
        <v>0.29409999999999997</v>
      </c>
      <c r="AE74" s="231">
        <v>23667714</v>
      </c>
      <c r="AF74" s="231"/>
      <c r="AG74" s="232"/>
      <c r="AH74" s="231" t="s">
        <v>2432</v>
      </c>
      <c r="AI74" s="231">
        <v>2</v>
      </c>
      <c r="AJ74" s="182">
        <v>40853</v>
      </c>
      <c r="AK74" s="231"/>
      <c r="AL74" s="231" t="s">
        <v>2580</v>
      </c>
      <c r="AM74" s="231" t="s">
        <v>2520</v>
      </c>
      <c r="AN74" s="231"/>
      <c r="AO74" s="231">
        <f t="shared" si="4"/>
        <v>4.9996999999999998</v>
      </c>
      <c r="AP74" s="232" t="s">
        <v>2813</v>
      </c>
    </row>
    <row r="75" spans="1:42" ht="178.5" hidden="1">
      <c r="A75" s="203" t="s">
        <v>881</v>
      </c>
      <c r="B75" s="203" t="s">
        <v>563</v>
      </c>
      <c r="C75" s="203" t="s">
        <v>201</v>
      </c>
      <c r="D75" s="203" t="s">
        <v>564</v>
      </c>
      <c r="E75" s="203" t="s">
        <v>203</v>
      </c>
      <c r="F75" s="203" t="s">
        <v>204</v>
      </c>
      <c r="G75" s="203" t="s">
        <v>1581</v>
      </c>
      <c r="H75" s="203" t="s">
        <v>1582</v>
      </c>
      <c r="I75" s="203" t="s">
        <v>1486</v>
      </c>
      <c r="J75" s="203" t="s">
        <v>41</v>
      </c>
      <c r="K75" s="203" t="s">
        <v>1583</v>
      </c>
      <c r="L75" s="203" t="s">
        <v>50</v>
      </c>
      <c r="M75" s="203" t="s">
        <v>32</v>
      </c>
      <c r="N75" s="203">
        <v>2009</v>
      </c>
      <c r="O75" s="203" t="s">
        <v>1584</v>
      </c>
      <c r="P75" s="203" t="s">
        <v>1585</v>
      </c>
      <c r="Q75" s="203">
        <v>10</v>
      </c>
      <c r="R75" s="203" t="s">
        <v>1497</v>
      </c>
      <c r="S75" s="203" t="s">
        <v>41</v>
      </c>
      <c r="T75" s="203">
        <v>2.1481308199999996E-3</v>
      </c>
      <c r="U75" s="203">
        <v>17</v>
      </c>
      <c r="V75" s="203" t="s">
        <v>35</v>
      </c>
      <c r="W75" s="203" t="s">
        <v>36</v>
      </c>
      <c r="X75" s="203" t="s">
        <v>36</v>
      </c>
      <c r="Y75" s="203" t="s">
        <v>2429</v>
      </c>
      <c r="Z75" s="203" t="s">
        <v>2302</v>
      </c>
      <c r="AA75" s="203" t="s">
        <v>2430</v>
      </c>
      <c r="AB75" s="203" t="s">
        <v>2431</v>
      </c>
      <c r="AC75" s="203" t="s">
        <v>2304</v>
      </c>
      <c r="AD75" s="231">
        <f>ROUND(5/17,4)</f>
        <v>0.29409999999999997</v>
      </c>
      <c r="AE75" s="231">
        <v>23667414</v>
      </c>
      <c r="AF75" s="231"/>
      <c r="AG75" s="232"/>
      <c r="AH75" s="231" t="s">
        <v>2432</v>
      </c>
      <c r="AI75" s="231">
        <v>2</v>
      </c>
      <c r="AJ75" s="182">
        <v>40853</v>
      </c>
      <c r="AK75" s="231"/>
      <c r="AL75" s="231" t="s">
        <v>2580</v>
      </c>
      <c r="AM75" s="231" t="s">
        <v>2520</v>
      </c>
      <c r="AN75" s="231"/>
      <c r="AO75" s="231">
        <f t="shared" si="4"/>
        <v>4.9996999999999998</v>
      </c>
      <c r="AP75" s="232" t="s">
        <v>2813</v>
      </c>
    </row>
    <row r="76" spans="1:42" ht="102" hidden="1">
      <c r="A76" s="203" t="s">
        <v>883</v>
      </c>
      <c r="B76" s="203" t="s">
        <v>223</v>
      </c>
      <c r="C76" s="203" t="s">
        <v>224</v>
      </c>
      <c r="D76" s="203" t="s">
        <v>202</v>
      </c>
      <c r="E76" s="203" t="s">
        <v>225</v>
      </c>
      <c r="F76" s="203" t="s">
        <v>1586</v>
      </c>
      <c r="G76" s="203" t="s">
        <v>1587</v>
      </c>
      <c r="H76" s="203" t="s">
        <v>1588</v>
      </c>
      <c r="I76" s="203" t="s">
        <v>1486</v>
      </c>
      <c r="J76" s="203" t="s">
        <v>41</v>
      </c>
      <c r="K76" s="203" t="s">
        <v>1589</v>
      </c>
      <c r="L76" s="203" t="s">
        <v>1590</v>
      </c>
      <c r="M76" s="203" t="s">
        <v>32</v>
      </c>
      <c r="N76" s="203">
        <v>2008</v>
      </c>
      <c r="O76" s="203" t="s">
        <v>1591</v>
      </c>
      <c r="P76" s="203" t="s">
        <v>231</v>
      </c>
      <c r="Q76" s="203">
        <v>32.036663999999995</v>
      </c>
      <c r="R76" s="203" t="s">
        <v>1497</v>
      </c>
      <c r="S76" s="203" t="s">
        <v>41</v>
      </c>
      <c r="T76" s="203"/>
      <c r="U76" s="203">
        <v>2</v>
      </c>
      <c r="V76" s="203" t="s">
        <v>35</v>
      </c>
      <c r="W76" s="203" t="s">
        <v>36</v>
      </c>
      <c r="X76" s="203" t="s">
        <v>2339</v>
      </c>
      <c r="Y76" s="203" t="s">
        <v>2340</v>
      </c>
      <c r="Z76" s="203" t="s">
        <v>2341</v>
      </c>
      <c r="AA76" s="203">
        <v>9</v>
      </c>
      <c r="AB76" s="203">
        <v>1</v>
      </c>
      <c r="AC76" s="203" t="s">
        <v>2297</v>
      </c>
      <c r="AD76" s="231">
        <v>0</v>
      </c>
      <c r="AE76" s="231"/>
      <c r="AF76" s="231"/>
      <c r="AG76" s="231"/>
      <c r="AH76" s="231"/>
      <c r="AI76" s="231">
        <v>9</v>
      </c>
      <c r="AJ76" s="182">
        <v>40834</v>
      </c>
      <c r="AK76" s="231" t="s">
        <v>2768</v>
      </c>
      <c r="AL76" s="231" t="s">
        <v>2580</v>
      </c>
      <c r="AM76" s="231" t="s">
        <v>2581</v>
      </c>
      <c r="AN76" s="231"/>
      <c r="AO76" s="231"/>
      <c r="AP76" s="232" t="s">
        <v>2813</v>
      </c>
    </row>
    <row r="77" spans="1:42" ht="178.5" hidden="1">
      <c r="A77" s="203" t="s">
        <v>1592</v>
      </c>
      <c r="B77" s="203" t="s">
        <v>1593</v>
      </c>
      <c r="C77" s="203" t="s">
        <v>1594</v>
      </c>
      <c r="D77" s="203" t="s">
        <v>1595</v>
      </c>
      <c r="E77" s="203" t="s">
        <v>1596</v>
      </c>
      <c r="F77" s="203" t="s">
        <v>1597</v>
      </c>
      <c r="G77" s="203">
        <v>7923711</v>
      </c>
      <c r="H77" s="203" t="s">
        <v>1598</v>
      </c>
      <c r="I77" s="203" t="s">
        <v>1486</v>
      </c>
      <c r="J77" s="203" t="s">
        <v>1495</v>
      </c>
      <c r="K77" s="203" t="s">
        <v>1599</v>
      </c>
      <c r="L77" s="203" t="s">
        <v>1600</v>
      </c>
      <c r="M77" s="203" t="s">
        <v>32</v>
      </c>
      <c r="N77" s="203">
        <v>2007</v>
      </c>
      <c r="O77" s="203" t="s">
        <v>1601</v>
      </c>
      <c r="P77" s="203" t="s">
        <v>1602</v>
      </c>
      <c r="Q77" s="203">
        <v>3</v>
      </c>
      <c r="R77" s="203" t="s">
        <v>1497</v>
      </c>
      <c r="S77" s="203" t="s">
        <v>41</v>
      </c>
      <c r="T77" s="203"/>
      <c r="U77" s="203">
        <v>3</v>
      </c>
      <c r="V77" s="203" t="s">
        <v>35</v>
      </c>
      <c r="W77" s="203" t="s">
        <v>36</v>
      </c>
      <c r="X77" s="203"/>
      <c r="Y77" s="203" t="s">
        <v>2649</v>
      </c>
      <c r="Z77" s="203"/>
      <c r="AA77" s="203"/>
      <c r="AB77" s="203"/>
      <c r="AC77" s="231" t="s">
        <v>2304</v>
      </c>
      <c r="AD77" s="231">
        <v>1</v>
      </c>
      <c r="AE77" s="231" t="s">
        <v>2650</v>
      </c>
      <c r="AF77" s="231"/>
      <c r="AG77" s="231"/>
      <c r="AH77" s="231" t="s">
        <v>2769</v>
      </c>
      <c r="AI77" s="231">
        <v>2</v>
      </c>
      <c r="AJ77" s="182">
        <v>40865</v>
      </c>
      <c r="AK77" s="231"/>
      <c r="AL77" s="231" t="s">
        <v>2580</v>
      </c>
      <c r="AM77" s="231" t="s">
        <v>2581</v>
      </c>
      <c r="AN77" s="231"/>
      <c r="AO77" s="231">
        <f t="shared" ref="AO77:AO88" si="5">AD77*U77</f>
        <v>3</v>
      </c>
      <c r="AP77" s="232" t="s">
        <v>2813</v>
      </c>
    </row>
    <row r="78" spans="1:42" ht="114.75" hidden="1">
      <c r="A78" s="203" t="s">
        <v>1037</v>
      </c>
      <c r="B78" s="203" t="s">
        <v>1048</v>
      </c>
      <c r="C78" s="203" t="s">
        <v>1039</v>
      </c>
      <c r="D78" s="203" t="s">
        <v>1049</v>
      </c>
      <c r="E78" s="203" t="s">
        <v>1041</v>
      </c>
      <c r="F78" s="203" t="s">
        <v>1603</v>
      </c>
      <c r="G78" s="203">
        <v>7927711</v>
      </c>
      <c r="H78" s="203" t="s">
        <v>1604</v>
      </c>
      <c r="I78" s="203" t="s">
        <v>1486</v>
      </c>
      <c r="J78" s="203" t="s">
        <v>41</v>
      </c>
      <c r="K78" s="203" t="s">
        <v>1605</v>
      </c>
      <c r="L78" s="203" t="s">
        <v>1605</v>
      </c>
      <c r="M78" s="203" t="s">
        <v>32</v>
      </c>
      <c r="N78" s="203">
        <v>2008</v>
      </c>
      <c r="O78" s="203" t="s">
        <v>1606</v>
      </c>
      <c r="P78" s="203" t="s">
        <v>1607</v>
      </c>
      <c r="Q78" s="203">
        <v>18.02</v>
      </c>
      <c r="R78" s="203" t="s">
        <v>1497</v>
      </c>
      <c r="S78" s="203" t="s">
        <v>41</v>
      </c>
      <c r="T78" s="203"/>
      <c r="U78" s="203">
        <v>6.49</v>
      </c>
      <c r="V78" s="203" t="s">
        <v>35</v>
      </c>
      <c r="W78" s="203" t="s">
        <v>36</v>
      </c>
      <c r="X78" s="203"/>
      <c r="Y78" s="203"/>
      <c r="Z78" s="203"/>
      <c r="AA78" s="203"/>
      <c r="AB78" s="203"/>
      <c r="AC78" s="203" t="s">
        <v>2304</v>
      </c>
      <c r="AD78" s="231">
        <v>1</v>
      </c>
      <c r="AE78" s="231">
        <v>48842714</v>
      </c>
      <c r="AF78" s="231"/>
      <c r="AG78" s="231"/>
      <c r="AH78" s="231" t="s">
        <v>2770</v>
      </c>
      <c r="AI78" s="231">
        <v>2</v>
      </c>
      <c r="AJ78" s="182">
        <v>40865</v>
      </c>
      <c r="AK78" s="231"/>
      <c r="AL78" s="231" t="s">
        <v>2580</v>
      </c>
      <c r="AM78" s="231"/>
      <c r="AN78" s="231" t="s">
        <v>2581</v>
      </c>
      <c r="AO78" s="231">
        <f t="shared" si="5"/>
        <v>6.49</v>
      </c>
      <c r="AP78" s="232" t="s">
        <v>2813</v>
      </c>
    </row>
    <row r="79" spans="1:42" ht="216.75" hidden="1">
      <c r="A79" s="203" t="s">
        <v>889</v>
      </c>
      <c r="B79" s="203" t="s">
        <v>1608</v>
      </c>
      <c r="C79" s="203" t="s">
        <v>301</v>
      </c>
      <c r="D79" s="203" t="s">
        <v>78</v>
      </c>
      <c r="E79" s="203" t="s">
        <v>303</v>
      </c>
      <c r="F79" s="203" t="s">
        <v>1609</v>
      </c>
      <c r="G79" s="203">
        <v>7937611</v>
      </c>
      <c r="H79" s="203" t="s">
        <v>1610</v>
      </c>
      <c r="I79" s="203" t="s">
        <v>1486</v>
      </c>
      <c r="J79" s="203" t="s">
        <v>41</v>
      </c>
      <c r="K79" s="203" t="s">
        <v>1611</v>
      </c>
      <c r="L79" s="203" t="s">
        <v>50</v>
      </c>
      <c r="M79" s="203" t="s">
        <v>32</v>
      </c>
      <c r="N79" s="203">
        <v>1994</v>
      </c>
      <c r="O79" s="203" t="s">
        <v>1612</v>
      </c>
      <c r="P79" s="203" t="s">
        <v>1613</v>
      </c>
      <c r="Q79" s="203">
        <v>11.9</v>
      </c>
      <c r="R79" s="203" t="s">
        <v>1497</v>
      </c>
      <c r="S79" s="203" t="s">
        <v>41</v>
      </c>
      <c r="T79" s="203"/>
      <c r="U79" s="203">
        <v>11.1</v>
      </c>
      <c r="V79" s="203" t="s">
        <v>35</v>
      </c>
      <c r="W79" s="203" t="s">
        <v>36</v>
      </c>
      <c r="X79" s="203"/>
      <c r="Y79" s="203"/>
      <c r="Z79" s="203"/>
      <c r="AA79" s="203"/>
      <c r="AB79" s="203"/>
      <c r="AC79" s="203" t="s">
        <v>2304</v>
      </c>
      <c r="AD79" s="231">
        <v>0.1</v>
      </c>
      <c r="AE79" s="231" t="s">
        <v>2651</v>
      </c>
      <c r="AF79" s="231"/>
      <c r="AG79" s="231"/>
      <c r="AH79" s="231" t="s">
        <v>2771</v>
      </c>
      <c r="AI79" s="231">
        <v>2</v>
      </c>
      <c r="AJ79" s="182">
        <v>40865</v>
      </c>
      <c r="AK79" s="231"/>
      <c r="AL79" s="231" t="s">
        <v>2580</v>
      </c>
      <c r="AM79" s="231"/>
      <c r="AN79" s="231" t="s">
        <v>2581</v>
      </c>
      <c r="AO79" s="231">
        <f t="shared" si="5"/>
        <v>1.1100000000000001</v>
      </c>
      <c r="AP79" s="232" t="s">
        <v>2813</v>
      </c>
    </row>
    <row r="80" spans="1:42" ht="216.75" hidden="1">
      <c r="A80" s="203" t="s">
        <v>889</v>
      </c>
      <c r="B80" s="203" t="s">
        <v>1608</v>
      </c>
      <c r="C80" s="203" t="s">
        <v>301</v>
      </c>
      <c r="D80" s="203" t="s">
        <v>78</v>
      </c>
      <c r="E80" s="203" t="s">
        <v>303</v>
      </c>
      <c r="F80" s="203" t="s">
        <v>1609</v>
      </c>
      <c r="G80" s="203">
        <v>7937611</v>
      </c>
      <c r="H80" s="203" t="s">
        <v>1610</v>
      </c>
      <c r="I80" s="203" t="s">
        <v>1486</v>
      </c>
      <c r="J80" s="203" t="s">
        <v>41</v>
      </c>
      <c r="K80" s="203" t="s">
        <v>1611</v>
      </c>
      <c r="L80" s="203" t="s">
        <v>50</v>
      </c>
      <c r="M80" s="203" t="s">
        <v>32</v>
      </c>
      <c r="N80" s="203">
        <v>1994</v>
      </c>
      <c r="O80" s="203" t="s">
        <v>1612</v>
      </c>
      <c r="P80" s="203" t="s">
        <v>1613</v>
      </c>
      <c r="Q80" s="203">
        <v>11.9</v>
      </c>
      <c r="R80" s="203" t="s">
        <v>1497</v>
      </c>
      <c r="S80" s="203" t="s">
        <v>41</v>
      </c>
      <c r="T80" s="203"/>
      <c r="U80" s="203">
        <v>11.1</v>
      </c>
      <c r="V80" s="203" t="s">
        <v>35</v>
      </c>
      <c r="W80" s="203" t="s">
        <v>36</v>
      </c>
      <c r="X80" s="203"/>
      <c r="Y80" s="203"/>
      <c r="Z80" s="203"/>
      <c r="AA80" s="203"/>
      <c r="AB80" s="203"/>
      <c r="AC80" s="203" t="s">
        <v>2304</v>
      </c>
      <c r="AD80" s="231">
        <v>0.1</v>
      </c>
      <c r="AE80" s="231" t="s">
        <v>2652</v>
      </c>
      <c r="AF80" s="231"/>
      <c r="AG80" s="231"/>
      <c r="AH80" s="231" t="s">
        <v>2771</v>
      </c>
      <c r="AI80" s="231">
        <v>2</v>
      </c>
      <c r="AJ80" s="182">
        <v>40865</v>
      </c>
      <c r="AK80" s="231"/>
      <c r="AL80" s="231" t="s">
        <v>2580</v>
      </c>
      <c r="AM80" s="231"/>
      <c r="AN80" s="231" t="s">
        <v>2581</v>
      </c>
      <c r="AO80" s="231">
        <f t="shared" si="5"/>
        <v>1.1100000000000001</v>
      </c>
      <c r="AP80" s="232" t="s">
        <v>2813</v>
      </c>
    </row>
    <row r="81" spans="1:42" ht="216.75" hidden="1">
      <c r="A81" s="203" t="s">
        <v>889</v>
      </c>
      <c r="B81" s="203" t="s">
        <v>1608</v>
      </c>
      <c r="C81" s="203" t="s">
        <v>301</v>
      </c>
      <c r="D81" s="203" t="s">
        <v>78</v>
      </c>
      <c r="E81" s="203" t="s">
        <v>303</v>
      </c>
      <c r="F81" s="203" t="s">
        <v>1609</v>
      </c>
      <c r="G81" s="203">
        <v>7937611</v>
      </c>
      <c r="H81" s="203" t="s">
        <v>1610</v>
      </c>
      <c r="I81" s="203" t="s">
        <v>1486</v>
      </c>
      <c r="J81" s="203" t="s">
        <v>41</v>
      </c>
      <c r="K81" s="203" t="s">
        <v>1611</v>
      </c>
      <c r="L81" s="203" t="s">
        <v>50</v>
      </c>
      <c r="M81" s="203" t="s">
        <v>32</v>
      </c>
      <c r="N81" s="203">
        <v>1994</v>
      </c>
      <c r="O81" s="203" t="s">
        <v>1612</v>
      </c>
      <c r="P81" s="203" t="s">
        <v>1613</v>
      </c>
      <c r="Q81" s="203">
        <v>11.9</v>
      </c>
      <c r="R81" s="203" t="s">
        <v>1497</v>
      </c>
      <c r="S81" s="203" t="s">
        <v>41</v>
      </c>
      <c r="T81" s="203"/>
      <c r="U81" s="203">
        <v>11.1</v>
      </c>
      <c r="V81" s="203" t="s">
        <v>35</v>
      </c>
      <c r="W81" s="203" t="s">
        <v>36</v>
      </c>
      <c r="X81" s="203"/>
      <c r="Y81" s="203"/>
      <c r="Z81" s="203"/>
      <c r="AA81" s="203"/>
      <c r="AB81" s="203"/>
      <c r="AC81" s="203" t="s">
        <v>2304</v>
      </c>
      <c r="AD81" s="231">
        <v>0.1</v>
      </c>
      <c r="AE81" s="231" t="s">
        <v>2653</v>
      </c>
      <c r="AF81" s="231"/>
      <c r="AG81" s="231"/>
      <c r="AH81" s="231" t="s">
        <v>2771</v>
      </c>
      <c r="AI81" s="231">
        <v>2</v>
      </c>
      <c r="AJ81" s="182">
        <v>40865</v>
      </c>
      <c r="AK81" s="231"/>
      <c r="AL81" s="231" t="s">
        <v>2580</v>
      </c>
      <c r="AM81" s="231"/>
      <c r="AN81" s="231" t="s">
        <v>2581</v>
      </c>
      <c r="AO81" s="231">
        <f t="shared" si="5"/>
        <v>1.1100000000000001</v>
      </c>
      <c r="AP81" s="232" t="s">
        <v>2813</v>
      </c>
    </row>
    <row r="82" spans="1:42" ht="216.75" hidden="1">
      <c r="A82" s="203" t="s">
        <v>889</v>
      </c>
      <c r="B82" s="203" t="s">
        <v>1608</v>
      </c>
      <c r="C82" s="203" t="s">
        <v>301</v>
      </c>
      <c r="D82" s="203" t="s">
        <v>78</v>
      </c>
      <c r="E82" s="203" t="s">
        <v>303</v>
      </c>
      <c r="F82" s="203" t="s">
        <v>1609</v>
      </c>
      <c r="G82" s="203">
        <v>7937611</v>
      </c>
      <c r="H82" s="203" t="s">
        <v>1610</v>
      </c>
      <c r="I82" s="203" t="s">
        <v>1486</v>
      </c>
      <c r="J82" s="203" t="s">
        <v>41</v>
      </c>
      <c r="K82" s="203" t="s">
        <v>1611</v>
      </c>
      <c r="L82" s="203" t="s">
        <v>50</v>
      </c>
      <c r="M82" s="203" t="s">
        <v>32</v>
      </c>
      <c r="N82" s="203">
        <v>1994</v>
      </c>
      <c r="O82" s="203" t="s">
        <v>1612</v>
      </c>
      <c r="P82" s="203" t="s">
        <v>1613</v>
      </c>
      <c r="Q82" s="203">
        <v>11.9</v>
      </c>
      <c r="R82" s="203" t="s">
        <v>1497</v>
      </c>
      <c r="S82" s="203" t="s">
        <v>41</v>
      </c>
      <c r="T82" s="203"/>
      <c r="U82" s="203">
        <v>11.1</v>
      </c>
      <c r="V82" s="203" t="s">
        <v>35</v>
      </c>
      <c r="W82" s="203" t="s">
        <v>36</v>
      </c>
      <c r="X82" s="203"/>
      <c r="Y82" s="203"/>
      <c r="Z82" s="203"/>
      <c r="AA82" s="203"/>
      <c r="AB82" s="203"/>
      <c r="AC82" s="203" t="s">
        <v>2304</v>
      </c>
      <c r="AD82" s="231">
        <v>0.1</v>
      </c>
      <c r="AE82" s="231" t="s">
        <v>2654</v>
      </c>
      <c r="AF82" s="231"/>
      <c r="AG82" s="231"/>
      <c r="AH82" s="231" t="s">
        <v>2771</v>
      </c>
      <c r="AI82" s="231">
        <v>2</v>
      </c>
      <c r="AJ82" s="182">
        <v>40865</v>
      </c>
      <c r="AK82" s="231"/>
      <c r="AL82" s="231" t="s">
        <v>2580</v>
      </c>
      <c r="AM82" s="231"/>
      <c r="AN82" s="231" t="s">
        <v>2581</v>
      </c>
      <c r="AO82" s="231">
        <f t="shared" si="5"/>
        <v>1.1100000000000001</v>
      </c>
      <c r="AP82" s="232" t="s">
        <v>2813</v>
      </c>
    </row>
    <row r="83" spans="1:42" ht="216.75" hidden="1">
      <c r="A83" s="203" t="s">
        <v>889</v>
      </c>
      <c r="B83" s="203" t="s">
        <v>1608</v>
      </c>
      <c r="C83" s="203" t="s">
        <v>301</v>
      </c>
      <c r="D83" s="203" t="s">
        <v>78</v>
      </c>
      <c r="E83" s="203" t="s">
        <v>303</v>
      </c>
      <c r="F83" s="203" t="s">
        <v>1609</v>
      </c>
      <c r="G83" s="203">
        <v>7937611</v>
      </c>
      <c r="H83" s="203" t="s">
        <v>1610</v>
      </c>
      <c r="I83" s="203" t="s">
        <v>1486</v>
      </c>
      <c r="J83" s="203" t="s">
        <v>41</v>
      </c>
      <c r="K83" s="203" t="s">
        <v>1611</v>
      </c>
      <c r="L83" s="203" t="s">
        <v>50</v>
      </c>
      <c r="M83" s="203" t="s">
        <v>32</v>
      </c>
      <c r="N83" s="203">
        <v>1994</v>
      </c>
      <c r="O83" s="203" t="s">
        <v>1612</v>
      </c>
      <c r="P83" s="203" t="s">
        <v>1613</v>
      </c>
      <c r="Q83" s="203">
        <v>11.9</v>
      </c>
      <c r="R83" s="203" t="s">
        <v>1497</v>
      </c>
      <c r="S83" s="203" t="s">
        <v>41</v>
      </c>
      <c r="T83" s="203"/>
      <c r="U83" s="203">
        <v>11.1</v>
      </c>
      <c r="V83" s="203" t="s">
        <v>35</v>
      </c>
      <c r="W83" s="203" t="s">
        <v>36</v>
      </c>
      <c r="X83" s="203"/>
      <c r="Y83" s="203"/>
      <c r="Z83" s="203"/>
      <c r="AA83" s="203"/>
      <c r="AB83" s="203"/>
      <c r="AC83" s="203" t="s">
        <v>2304</v>
      </c>
      <c r="AD83" s="231">
        <v>0.1</v>
      </c>
      <c r="AE83" s="231" t="s">
        <v>2655</v>
      </c>
      <c r="AF83" s="231"/>
      <c r="AG83" s="231"/>
      <c r="AH83" s="231" t="s">
        <v>2771</v>
      </c>
      <c r="AI83" s="231">
        <v>2</v>
      </c>
      <c r="AJ83" s="182">
        <v>40865</v>
      </c>
      <c r="AK83" s="231"/>
      <c r="AL83" s="231" t="s">
        <v>2580</v>
      </c>
      <c r="AM83" s="231"/>
      <c r="AN83" s="231" t="s">
        <v>2581</v>
      </c>
      <c r="AO83" s="231">
        <f t="shared" si="5"/>
        <v>1.1100000000000001</v>
      </c>
      <c r="AP83" s="232" t="s">
        <v>2813</v>
      </c>
    </row>
    <row r="84" spans="1:42" ht="216.75" hidden="1">
      <c r="A84" s="203" t="s">
        <v>889</v>
      </c>
      <c r="B84" s="203" t="s">
        <v>1608</v>
      </c>
      <c r="C84" s="203" t="s">
        <v>301</v>
      </c>
      <c r="D84" s="203" t="s">
        <v>78</v>
      </c>
      <c r="E84" s="203" t="s">
        <v>303</v>
      </c>
      <c r="F84" s="203" t="s">
        <v>1609</v>
      </c>
      <c r="G84" s="203">
        <v>7937611</v>
      </c>
      <c r="H84" s="203" t="s">
        <v>1610</v>
      </c>
      <c r="I84" s="203" t="s">
        <v>1486</v>
      </c>
      <c r="J84" s="203" t="s">
        <v>41</v>
      </c>
      <c r="K84" s="203" t="s">
        <v>1611</v>
      </c>
      <c r="L84" s="203" t="s">
        <v>50</v>
      </c>
      <c r="M84" s="203" t="s">
        <v>32</v>
      </c>
      <c r="N84" s="203">
        <v>1994</v>
      </c>
      <c r="O84" s="203" t="s">
        <v>1612</v>
      </c>
      <c r="P84" s="203" t="s">
        <v>1613</v>
      </c>
      <c r="Q84" s="203">
        <v>11.9</v>
      </c>
      <c r="R84" s="203" t="s">
        <v>1497</v>
      </c>
      <c r="S84" s="203" t="s">
        <v>41</v>
      </c>
      <c r="T84" s="203"/>
      <c r="U84" s="203">
        <v>11.1</v>
      </c>
      <c r="V84" s="203" t="s">
        <v>35</v>
      </c>
      <c r="W84" s="203" t="s">
        <v>36</v>
      </c>
      <c r="X84" s="203"/>
      <c r="Y84" s="203"/>
      <c r="Z84" s="203"/>
      <c r="AA84" s="203"/>
      <c r="AB84" s="203"/>
      <c r="AC84" s="203" t="s">
        <v>2304</v>
      </c>
      <c r="AD84" s="231">
        <v>0.1</v>
      </c>
      <c r="AE84" s="231" t="s">
        <v>2656</v>
      </c>
      <c r="AF84" s="231"/>
      <c r="AG84" s="231"/>
      <c r="AH84" s="231" t="s">
        <v>2771</v>
      </c>
      <c r="AI84" s="231">
        <v>2</v>
      </c>
      <c r="AJ84" s="182">
        <v>40865</v>
      </c>
      <c r="AK84" s="231"/>
      <c r="AL84" s="231" t="s">
        <v>2580</v>
      </c>
      <c r="AM84" s="231"/>
      <c r="AN84" s="231" t="s">
        <v>2581</v>
      </c>
      <c r="AO84" s="231">
        <f t="shared" si="5"/>
        <v>1.1100000000000001</v>
      </c>
      <c r="AP84" s="232" t="s">
        <v>2813</v>
      </c>
    </row>
    <row r="85" spans="1:42" ht="216.75" hidden="1">
      <c r="A85" s="203" t="s">
        <v>889</v>
      </c>
      <c r="B85" s="203" t="s">
        <v>1608</v>
      </c>
      <c r="C85" s="203" t="s">
        <v>301</v>
      </c>
      <c r="D85" s="203" t="s">
        <v>78</v>
      </c>
      <c r="E85" s="203" t="s">
        <v>303</v>
      </c>
      <c r="F85" s="203" t="s">
        <v>1609</v>
      </c>
      <c r="G85" s="203">
        <v>7937611</v>
      </c>
      <c r="H85" s="203" t="s">
        <v>1610</v>
      </c>
      <c r="I85" s="203" t="s">
        <v>1486</v>
      </c>
      <c r="J85" s="203" t="s">
        <v>41</v>
      </c>
      <c r="K85" s="203" t="s">
        <v>1611</v>
      </c>
      <c r="L85" s="203" t="s">
        <v>50</v>
      </c>
      <c r="M85" s="203" t="s">
        <v>32</v>
      </c>
      <c r="N85" s="203">
        <v>1994</v>
      </c>
      <c r="O85" s="203" t="s">
        <v>1612</v>
      </c>
      <c r="P85" s="203" t="s">
        <v>1613</v>
      </c>
      <c r="Q85" s="203">
        <v>11.9</v>
      </c>
      <c r="R85" s="203" t="s">
        <v>1497</v>
      </c>
      <c r="S85" s="203" t="s">
        <v>41</v>
      </c>
      <c r="T85" s="203"/>
      <c r="U85" s="203">
        <v>11.1</v>
      </c>
      <c r="V85" s="203" t="s">
        <v>35</v>
      </c>
      <c r="W85" s="203" t="s">
        <v>36</v>
      </c>
      <c r="X85" s="203"/>
      <c r="Y85" s="203"/>
      <c r="Z85" s="203"/>
      <c r="AA85" s="203"/>
      <c r="AB85" s="203"/>
      <c r="AC85" s="203" t="s">
        <v>2304</v>
      </c>
      <c r="AD85" s="231">
        <v>0.1</v>
      </c>
      <c r="AE85" s="231" t="s">
        <v>2657</v>
      </c>
      <c r="AF85" s="231"/>
      <c r="AG85" s="231"/>
      <c r="AH85" s="231" t="s">
        <v>2771</v>
      </c>
      <c r="AI85" s="231">
        <v>2</v>
      </c>
      <c r="AJ85" s="182">
        <v>40865</v>
      </c>
      <c r="AK85" s="231"/>
      <c r="AL85" s="231" t="s">
        <v>2580</v>
      </c>
      <c r="AM85" s="231"/>
      <c r="AN85" s="231" t="s">
        <v>2581</v>
      </c>
      <c r="AO85" s="231">
        <f t="shared" si="5"/>
        <v>1.1100000000000001</v>
      </c>
      <c r="AP85" s="232" t="s">
        <v>2813</v>
      </c>
    </row>
    <row r="86" spans="1:42" ht="216.75" hidden="1">
      <c r="A86" s="203" t="s">
        <v>889</v>
      </c>
      <c r="B86" s="203" t="s">
        <v>1608</v>
      </c>
      <c r="C86" s="203" t="s">
        <v>301</v>
      </c>
      <c r="D86" s="203" t="s">
        <v>78</v>
      </c>
      <c r="E86" s="203" t="s">
        <v>303</v>
      </c>
      <c r="F86" s="203" t="s">
        <v>1609</v>
      </c>
      <c r="G86" s="203">
        <v>7937611</v>
      </c>
      <c r="H86" s="203" t="s">
        <v>1610</v>
      </c>
      <c r="I86" s="203" t="s">
        <v>1486</v>
      </c>
      <c r="J86" s="203" t="s">
        <v>41</v>
      </c>
      <c r="K86" s="203" t="s">
        <v>1611</v>
      </c>
      <c r="L86" s="203" t="s">
        <v>50</v>
      </c>
      <c r="M86" s="203" t="s">
        <v>32</v>
      </c>
      <c r="N86" s="203">
        <v>1994</v>
      </c>
      <c r="O86" s="203" t="s">
        <v>1612</v>
      </c>
      <c r="P86" s="203" t="s">
        <v>1613</v>
      </c>
      <c r="Q86" s="203">
        <v>11.9</v>
      </c>
      <c r="R86" s="203" t="s">
        <v>1497</v>
      </c>
      <c r="S86" s="203" t="s">
        <v>41</v>
      </c>
      <c r="T86" s="203"/>
      <c r="U86" s="203">
        <v>11.1</v>
      </c>
      <c r="V86" s="203" t="s">
        <v>35</v>
      </c>
      <c r="W86" s="203" t="s">
        <v>36</v>
      </c>
      <c r="X86" s="203"/>
      <c r="Y86" s="203"/>
      <c r="Z86" s="203"/>
      <c r="AA86" s="203"/>
      <c r="AB86" s="203"/>
      <c r="AC86" s="203" t="s">
        <v>2304</v>
      </c>
      <c r="AD86" s="231">
        <v>0.1</v>
      </c>
      <c r="AE86" s="231" t="s">
        <v>2658</v>
      </c>
      <c r="AF86" s="231"/>
      <c r="AG86" s="231"/>
      <c r="AH86" s="231" t="s">
        <v>2771</v>
      </c>
      <c r="AI86" s="231">
        <v>2</v>
      </c>
      <c r="AJ86" s="182">
        <v>40865</v>
      </c>
      <c r="AK86" s="231"/>
      <c r="AL86" s="231" t="s">
        <v>2580</v>
      </c>
      <c r="AM86" s="231"/>
      <c r="AN86" s="231" t="s">
        <v>2581</v>
      </c>
      <c r="AO86" s="231">
        <f t="shared" si="5"/>
        <v>1.1100000000000001</v>
      </c>
      <c r="AP86" s="232" t="s">
        <v>2813</v>
      </c>
    </row>
    <row r="87" spans="1:42" ht="216.75" hidden="1">
      <c r="A87" s="203" t="s">
        <v>889</v>
      </c>
      <c r="B87" s="203" t="s">
        <v>1608</v>
      </c>
      <c r="C87" s="203" t="s">
        <v>301</v>
      </c>
      <c r="D87" s="203" t="s">
        <v>78</v>
      </c>
      <c r="E87" s="203" t="s">
        <v>303</v>
      </c>
      <c r="F87" s="203" t="s">
        <v>1609</v>
      </c>
      <c r="G87" s="203">
        <v>7937611</v>
      </c>
      <c r="H87" s="203" t="s">
        <v>1610</v>
      </c>
      <c r="I87" s="203" t="s">
        <v>1486</v>
      </c>
      <c r="J87" s="203" t="s">
        <v>41</v>
      </c>
      <c r="K87" s="203" t="s">
        <v>1611</v>
      </c>
      <c r="L87" s="203" t="s">
        <v>50</v>
      </c>
      <c r="M87" s="203" t="s">
        <v>32</v>
      </c>
      <c r="N87" s="203">
        <v>1994</v>
      </c>
      <c r="O87" s="203" t="s">
        <v>1612</v>
      </c>
      <c r="P87" s="203" t="s">
        <v>1613</v>
      </c>
      <c r="Q87" s="203">
        <v>11.9</v>
      </c>
      <c r="R87" s="203" t="s">
        <v>1497</v>
      </c>
      <c r="S87" s="203" t="s">
        <v>41</v>
      </c>
      <c r="T87" s="203"/>
      <c r="U87" s="203">
        <v>11.1</v>
      </c>
      <c r="V87" s="203" t="s">
        <v>35</v>
      </c>
      <c r="W87" s="203" t="s">
        <v>36</v>
      </c>
      <c r="X87" s="203"/>
      <c r="Y87" s="203"/>
      <c r="Z87" s="203"/>
      <c r="AA87" s="203"/>
      <c r="AB87" s="203"/>
      <c r="AC87" s="203" t="s">
        <v>2304</v>
      </c>
      <c r="AD87" s="231">
        <v>0.1</v>
      </c>
      <c r="AE87" s="231" t="s">
        <v>2659</v>
      </c>
      <c r="AF87" s="231"/>
      <c r="AG87" s="231"/>
      <c r="AH87" s="231" t="s">
        <v>2771</v>
      </c>
      <c r="AI87" s="231">
        <v>2</v>
      </c>
      <c r="AJ87" s="182">
        <v>40865</v>
      </c>
      <c r="AK87" s="231"/>
      <c r="AL87" s="231" t="s">
        <v>2580</v>
      </c>
      <c r="AM87" s="231"/>
      <c r="AN87" s="231" t="s">
        <v>2581</v>
      </c>
      <c r="AO87" s="231">
        <f t="shared" si="5"/>
        <v>1.1100000000000001</v>
      </c>
      <c r="AP87" s="232" t="s">
        <v>2813</v>
      </c>
    </row>
    <row r="88" spans="1:42" ht="216.75" hidden="1">
      <c r="A88" s="203" t="s">
        <v>889</v>
      </c>
      <c r="B88" s="203" t="s">
        <v>1608</v>
      </c>
      <c r="C88" s="203" t="s">
        <v>301</v>
      </c>
      <c r="D88" s="203" t="s">
        <v>78</v>
      </c>
      <c r="E88" s="203" t="s">
        <v>303</v>
      </c>
      <c r="F88" s="203" t="s">
        <v>1609</v>
      </c>
      <c r="G88" s="203">
        <v>7937611</v>
      </c>
      <c r="H88" s="203" t="s">
        <v>1610</v>
      </c>
      <c r="I88" s="203" t="s">
        <v>1486</v>
      </c>
      <c r="J88" s="203" t="s">
        <v>41</v>
      </c>
      <c r="K88" s="203" t="s">
        <v>1611</v>
      </c>
      <c r="L88" s="203" t="s">
        <v>50</v>
      </c>
      <c r="M88" s="203" t="s">
        <v>32</v>
      </c>
      <c r="N88" s="203">
        <v>1994</v>
      </c>
      <c r="O88" s="203" t="s">
        <v>1612</v>
      </c>
      <c r="P88" s="203" t="s">
        <v>1613</v>
      </c>
      <c r="Q88" s="203">
        <v>11.9</v>
      </c>
      <c r="R88" s="203" t="s">
        <v>1497</v>
      </c>
      <c r="S88" s="203" t="s">
        <v>41</v>
      </c>
      <c r="T88" s="203"/>
      <c r="U88" s="203">
        <v>11.1</v>
      </c>
      <c r="V88" s="203" t="s">
        <v>35</v>
      </c>
      <c r="W88" s="203" t="s">
        <v>36</v>
      </c>
      <c r="X88" s="203"/>
      <c r="Y88" s="203"/>
      <c r="Z88" s="203"/>
      <c r="AA88" s="203"/>
      <c r="AB88" s="203"/>
      <c r="AC88" s="203" t="s">
        <v>2304</v>
      </c>
      <c r="AD88" s="231">
        <v>0.1</v>
      </c>
      <c r="AE88" s="231" t="s">
        <v>2660</v>
      </c>
      <c r="AF88" s="231"/>
      <c r="AG88" s="231"/>
      <c r="AH88" s="231" t="s">
        <v>2771</v>
      </c>
      <c r="AI88" s="231">
        <v>2</v>
      </c>
      <c r="AJ88" s="182">
        <v>40865</v>
      </c>
      <c r="AK88" s="231"/>
      <c r="AL88" s="231" t="s">
        <v>2580</v>
      </c>
      <c r="AM88" s="231"/>
      <c r="AN88" s="231" t="s">
        <v>2581</v>
      </c>
      <c r="AO88" s="231">
        <f t="shared" si="5"/>
        <v>1.1100000000000001</v>
      </c>
      <c r="AP88" s="232" t="s">
        <v>2813</v>
      </c>
    </row>
    <row r="89" spans="1:42" ht="63.75" hidden="1">
      <c r="A89" s="203" t="s">
        <v>883</v>
      </c>
      <c r="B89" s="203" t="s">
        <v>223</v>
      </c>
      <c r="C89" s="203" t="s">
        <v>224</v>
      </c>
      <c r="D89" s="203" t="s">
        <v>202</v>
      </c>
      <c r="E89" s="203" t="s">
        <v>225</v>
      </c>
      <c r="F89" s="203" t="s">
        <v>1614</v>
      </c>
      <c r="G89" s="203">
        <v>8097011</v>
      </c>
      <c r="H89" s="203" t="s">
        <v>1615</v>
      </c>
      <c r="I89" s="203" t="s">
        <v>1486</v>
      </c>
      <c r="J89" s="203" t="s">
        <v>41</v>
      </c>
      <c r="K89" s="203" t="s">
        <v>1616</v>
      </c>
      <c r="L89" s="203" t="s">
        <v>1617</v>
      </c>
      <c r="M89" s="203" t="s">
        <v>32</v>
      </c>
      <c r="N89" s="203">
        <v>2008</v>
      </c>
      <c r="O89" s="203" t="s">
        <v>1618</v>
      </c>
      <c r="P89" s="203" t="s">
        <v>231</v>
      </c>
      <c r="Q89" s="203">
        <v>29.612366000000002</v>
      </c>
      <c r="R89" s="203" t="s">
        <v>1493</v>
      </c>
      <c r="S89" s="203" t="s">
        <v>41</v>
      </c>
      <c r="T89" s="203"/>
      <c r="U89" s="203">
        <v>22</v>
      </c>
      <c r="V89" s="203" t="s">
        <v>35</v>
      </c>
      <c r="W89" s="203" t="s">
        <v>36</v>
      </c>
      <c r="X89" s="203" t="s">
        <v>2285</v>
      </c>
      <c r="Y89" s="203" t="s">
        <v>2340</v>
      </c>
      <c r="Z89" s="203" t="s">
        <v>2744</v>
      </c>
      <c r="AA89" s="203">
        <v>1</v>
      </c>
      <c r="AB89" s="203">
        <v>1</v>
      </c>
      <c r="AC89" s="203" t="s">
        <v>2297</v>
      </c>
      <c r="AD89" s="231">
        <v>0</v>
      </c>
      <c r="AE89" s="231"/>
      <c r="AF89" s="231"/>
      <c r="AG89" s="231"/>
      <c r="AH89" s="231"/>
      <c r="AI89" s="231">
        <v>9</v>
      </c>
      <c r="AJ89" s="182">
        <v>40853</v>
      </c>
      <c r="AK89" s="231"/>
      <c r="AL89" s="231" t="s">
        <v>2580</v>
      </c>
      <c r="AM89" s="231" t="s">
        <v>2581</v>
      </c>
      <c r="AN89" s="231"/>
      <c r="AO89" s="231"/>
      <c r="AP89" s="232" t="s">
        <v>2813</v>
      </c>
    </row>
    <row r="90" spans="1:42" s="236" customFormat="1" ht="135" hidden="1">
      <c r="A90" s="203" t="s">
        <v>1440</v>
      </c>
      <c r="B90" s="203" t="s">
        <v>1619</v>
      </c>
      <c r="C90" s="203" t="s">
        <v>1442</v>
      </c>
      <c r="D90" s="203" t="s">
        <v>1620</v>
      </c>
      <c r="E90" s="203" t="s">
        <v>1444</v>
      </c>
      <c r="F90" s="203" t="s">
        <v>1621</v>
      </c>
      <c r="G90" s="203">
        <v>8479311</v>
      </c>
      <c r="H90" s="203" t="s">
        <v>1622</v>
      </c>
      <c r="I90" s="203" t="s">
        <v>1486</v>
      </c>
      <c r="J90" s="203" t="s">
        <v>41</v>
      </c>
      <c r="K90" s="203" t="s">
        <v>1623</v>
      </c>
      <c r="L90" s="203" t="s">
        <v>50</v>
      </c>
      <c r="M90" s="203" t="s">
        <v>32</v>
      </c>
      <c r="N90" s="203">
        <v>2008</v>
      </c>
      <c r="O90" s="203" t="s">
        <v>1624</v>
      </c>
      <c r="P90" s="203" t="s">
        <v>1496</v>
      </c>
      <c r="Q90" s="203">
        <v>269.78787980000004</v>
      </c>
      <c r="R90" s="203" t="s">
        <v>1625</v>
      </c>
      <c r="S90" s="203" t="s">
        <v>41</v>
      </c>
      <c r="T90" s="203"/>
      <c r="U90" s="203">
        <v>260</v>
      </c>
      <c r="V90" s="203" t="s">
        <v>35</v>
      </c>
      <c r="W90" s="203" t="s">
        <v>36</v>
      </c>
      <c r="X90" s="237" t="s">
        <v>2772</v>
      </c>
      <c r="Y90" s="237" t="s">
        <v>2773</v>
      </c>
      <c r="Z90" s="237" t="s">
        <v>2774</v>
      </c>
      <c r="AA90" s="203"/>
      <c r="AB90" s="203"/>
      <c r="AC90" s="234" t="s">
        <v>2390</v>
      </c>
      <c r="AD90" s="234">
        <v>1.4378757686119988E-7</v>
      </c>
      <c r="AE90" s="234">
        <v>101532514</v>
      </c>
      <c r="AF90" s="234">
        <v>278.18815000000001</v>
      </c>
      <c r="AG90" s="234"/>
      <c r="AH90" s="234" t="s">
        <v>2760</v>
      </c>
      <c r="AI90" s="234">
        <v>2</v>
      </c>
      <c r="AJ90" s="200">
        <v>40865</v>
      </c>
      <c r="AK90" s="234"/>
      <c r="AL90" s="234" t="s">
        <v>2580</v>
      </c>
      <c r="AM90" s="234"/>
      <c r="AN90" s="234" t="s">
        <v>2581</v>
      </c>
      <c r="AO90" s="234">
        <f>AD90*AF90</f>
        <v>4.0000000000000003E-5</v>
      </c>
      <c r="AP90" s="232" t="s">
        <v>2813</v>
      </c>
    </row>
    <row r="91" spans="1:42" s="236" customFormat="1" ht="135" hidden="1">
      <c r="A91" s="203" t="s">
        <v>1440</v>
      </c>
      <c r="B91" s="203" t="s">
        <v>1619</v>
      </c>
      <c r="C91" s="203" t="s">
        <v>1442</v>
      </c>
      <c r="D91" s="203" t="s">
        <v>1620</v>
      </c>
      <c r="E91" s="203" t="s">
        <v>1444</v>
      </c>
      <c r="F91" s="203" t="s">
        <v>1621</v>
      </c>
      <c r="G91" s="203">
        <v>8479311</v>
      </c>
      <c r="H91" s="203" t="s">
        <v>1622</v>
      </c>
      <c r="I91" s="203" t="s">
        <v>1486</v>
      </c>
      <c r="J91" s="203" t="s">
        <v>41</v>
      </c>
      <c r="K91" s="203" t="s">
        <v>1623</v>
      </c>
      <c r="L91" s="203" t="s">
        <v>50</v>
      </c>
      <c r="M91" s="203" t="s">
        <v>32</v>
      </c>
      <c r="N91" s="203">
        <v>2008</v>
      </c>
      <c r="O91" s="203" t="s">
        <v>1624</v>
      </c>
      <c r="P91" s="203" t="s">
        <v>1496</v>
      </c>
      <c r="Q91" s="203">
        <v>269.78787980000004</v>
      </c>
      <c r="R91" s="203" t="s">
        <v>1625</v>
      </c>
      <c r="S91" s="203" t="s">
        <v>41</v>
      </c>
      <c r="T91" s="203"/>
      <c r="U91" s="203">
        <v>260</v>
      </c>
      <c r="V91" s="203" t="s">
        <v>35</v>
      </c>
      <c r="W91" s="203" t="s">
        <v>36</v>
      </c>
      <c r="X91" s="237" t="s">
        <v>2772</v>
      </c>
      <c r="Y91" s="237" t="s">
        <v>2773</v>
      </c>
      <c r="Z91" s="237" t="s">
        <v>2774</v>
      </c>
      <c r="AA91" s="203"/>
      <c r="AB91" s="203"/>
      <c r="AC91" s="234" t="s">
        <v>2390</v>
      </c>
      <c r="AD91" s="234">
        <v>3.9541583636829968E-7</v>
      </c>
      <c r="AE91" s="234">
        <v>101532714</v>
      </c>
      <c r="AF91" s="234">
        <v>278.18815000000001</v>
      </c>
      <c r="AG91" s="234"/>
      <c r="AH91" s="234" t="s">
        <v>2760</v>
      </c>
      <c r="AI91" s="234">
        <v>2</v>
      </c>
      <c r="AJ91" s="200">
        <v>40865</v>
      </c>
      <c r="AK91" s="234"/>
      <c r="AL91" s="234" t="s">
        <v>2580</v>
      </c>
      <c r="AM91" s="234"/>
      <c r="AN91" s="234" t="s">
        <v>2581</v>
      </c>
      <c r="AO91" s="234">
        <f t="shared" ref="AO91:AO114" si="6">AD91*AF91</f>
        <v>1.1E-4</v>
      </c>
      <c r="AP91" s="232" t="s">
        <v>2813</v>
      </c>
    </row>
    <row r="92" spans="1:42" s="236" customFormat="1" ht="135" hidden="1">
      <c r="A92" s="203" t="s">
        <v>1440</v>
      </c>
      <c r="B92" s="203" t="s">
        <v>1619</v>
      </c>
      <c r="C92" s="203" t="s">
        <v>1442</v>
      </c>
      <c r="D92" s="203" t="s">
        <v>1620</v>
      </c>
      <c r="E92" s="203" t="s">
        <v>1444</v>
      </c>
      <c r="F92" s="203" t="s">
        <v>1621</v>
      </c>
      <c r="G92" s="203">
        <v>8479311</v>
      </c>
      <c r="H92" s="203" t="s">
        <v>1622</v>
      </c>
      <c r="I92" s="203" t="s">
        <v>1486</v>
      </c>
      <c r="J92" s="203" t="s">
        <v>41</v>
      </c>
      <c r="K92" s="203" t="s">
        <v>1623</v>
      </c>
      <c r="L92" s="203" t="s">
        <v>50</v>
      </c>
      <c r="M92" s="203" t="s">
        <v>32</v>
      </c>
      <c r="N92" s="203">
        <v>2008</v>
      </c>
      <c r="O92" s="203" t="s">
        <v>1624</v>
      </c>
      <c r="P92" s="203" t="s">
        <v>1496</v>
      </c>
      <c r="Q92" s="203">
        <v>269.78787980000004</v>
      </c>
      <c r="R92" s="203" t="s">
        <v>1625</v>
      </c>
      <c r="S92" s="203" t="s">
        <v>41</v>
      </c>
      <c r="T92" s="203"/>
      <c r="U92" s="203">
        <v>260</v>
      </c>
      <c r="V92" s="203" t="s">
        <v>35</v>
      </c>
      <c r="W92" s="203" t="s">
        <v>36</v>
      </c>
      <c r="X92" s="237" t="s">
        <v>2772</v>
      </c>
      <c r="Y92" s="237" t="s">
        <v>2773</v>
      </c>
      <c r="Z92" s="237" t="s">
        <v>2774</v>
      </c>
      <c r="AA92" s="203"/>
      <c r="AB92" s="203"/>
      <c r="AC92" s="234" t="s">
        <v>2390</v>
      </c>
      <c r="AD92" s="234">
        <v>1.222194403320199E-6</v>
      </c>
      <c r="AE92" s="234">
        <v>101525614</v>
      </c>
      <c r="AF92" s="234">
        <v>278.18815000000001</v>
      </c>
      <c r="AG92" s="234"/>
      <c r="AH92" s="234" t="s">
        <v>2760</v>
      </c>
      <c r="AI92" s="234">
        <v>2</v>
      </c>
      <c r="AJ92" s="200">
        <v>40865</v>
      </c>
      <c r="AK92" s="234"/>
      <c r="AL92" s="234" t="s">
        <v>2580</v>
      </c>
      <c r="AM92" s="234"/>
      <c r="AN92" s="234" t="s">
        <v>2581</v>
      </c>
      <c r="AO92" s="234">
        <f t="shared" si="6"/>
        <v>3.4000000000000002E-4</v>
      </c>
      <c r="AP92" s="232" t="s">
        <v>2813</v>
      </c>
    </row>
    <row r="93" spans="1:42" s="236" customFormat="1" ht="135" hidden="1">
      <c r="A93" s="203" t="s">
        <v>1440</v>
      </c>
      <c r="B93" s="203" t="s">
        <v>1619</v>
      </c>
      <c r="C93" s="203" t="s">
        <v>1442</v>
      </c>
      <c r="D93" s="203" t="s">
        <v>1620</v>
      </c>
      <c r="E93" s="203" t="s">
        <v>1444</v>
      </c>
      <c r="F93" s="203" t="s">
        <v>1621</v>
      </c>
      <c r="G93" s="203">
        <v>8479311</v>
      </c>
      <c r="H93" s="203" t="s">
        <v>1622</v>
      </c>
      <c r="I93" s="203" t="s">
        <v>1486</v>
      </c>
      <c r="J93" s="203" t="s">
        <v>41</v>
      </c>
      <c r="K93" s="203" t="s">
        <v>1623</v>
      </c>
      <c r="L93" s="203" t="s">
        <v>50</v>
      </c>
      <c r="M93" s="203" t="s">
        <v>32</v>
      </c>
      <c r="N93" s="203">
        <v>2008</v>
      </c>
      <c r="O93" s="203" t="s">
        <v>1624</v>
      </c>
      <c r="P93" s="203" t="s">
        <v>1496</v>
      </c>
      <c r="Q93" s="203">
        <v>269.78787980000004</v>
      </c>
      <c r="R93" s="203" t="s">
        <v>1625</v>
      </c>
      <c r="S93" s="203" t="s">
        <v>41</v>
      </c>
      <c r="T93" s="203"/>
      <c r="U93" s="203">
        <v>260</v>
      </c>
      <c r="V93" s="203" t="s">
        <v>35</v>
      </c>
      <c r="W93" s="203" t="s">
        <v>36</v>
      </c>
      <c r="X93" s="237" t="s">
        <v>2772</v>
      </c>
      <c r="Y93" s="237" t="s">
        <v>2773</v>
      </c>
      <c r="Z93" s="237" t="s">
        <v>2774</v>
      </c>
      <c r="AA93" s="203"/>
      <c r="AB93" s="203"/>
      <c r="AC93" s="234" t="s">
        <v>2390</v>
      </c>
      <c r="AD93" s="234">
        <v>1.2581412975354989E-6</v>
      </c>
      <c r="AE93" s="234">
        <v>101526314</v>
      </c>
      <c r="AF93" s="234">
        <v>278.18815000000001</v>
      </c>
      <c r="AG93" s="234"/>
      <c r="AH93" s="234" t="s">
        <v>2760</v>
      </c>
      <c r="AI93" s="234">
        <v>2</v>
      </c>
      <c r="AJ93" s="200">
        <v>40865</v>
      </c>
      <c r="AK93" s="234"/>
      <c r="AL93" s="234" t="s">
        <v>2580</v>
      </c>
      <c r="AM93" s="234"/>
      <c r="AN93" s="234" t="s">
        <v>2581</v>
      </c>
      <c r="AO93" s="234">
        <f t="shared" si="6"/>
        <v>3.5E-4</v>
      </c>
      <c r="AP93" s="232" t="s">
        <v>2813</v>
      </c>
    </row>
    <row r="94" spans="1:42" s="236" customFormat="1" ht="135" hidden="1">
      <c r="A94" s="203" t="s">
        <v>1440</v>
      </c>
      <c r="B94" s="203" t="s">
        <v>1619</v>
      </c>
      <c r="C94" s="203" t="s">
        <v>1442</v>
      </c>
      <c r="D94" s="203" t="s">
        <v>1620</v>
      </c>
      <c r="E94" s="203" t="s">
        <v>1444</v>
      </c>
      <c r="F94" s="203" t="s">
        <v>1621</v>
      </c>
      <c r="G94" s="203">
        <v>8479311</v>
      </c>
      <c r="H94" s="203" t="s">
        <v>1622</v>
      </c>
      <c r="I94" s="203" t="s">
        <v>1486</v>
      </c>
      <c r="J94" s="203" t="s">
        <v>41</v>
      </c>
      <c r="K94" s="203" t="s">
        <v>1623</v>
      </c>
      <c r="L94" s="203" t="s">
        <v>50</v>
      </c>
      <c r="M94" s="203" t="s">
        <v>32</v>
      </c>
      <c r="N94" s="203">
        <v>2008</v>
      </c>
      <c r="O94" s="203" t="s">
        <v>1624</v>
      </c>
      <c r="P94" s="203" t="s">
        <v>1496</v>
      </c>
      <c r="Q94" s="203">
        <v>269.78787980000004</v>
      </c>
      <c r="R94" s="203" t="s">
        <v>1625</v>
      </c>
      <c r="S94" s="203" t="s">
        <v>41</v>
      </c>
      <c r="T94" s="203"/>
      <c r="U94" s="203">
        <v>260</v>
      </c>
      <c r="V94" s="203" t="s">
        <v>35</v>
      </c>
      <c r="W94" s="203" t="s">
        <v>36</v>
      </c>
      <c r="X94" s="237" t="s">
        <v>2772</v>
      </c>
      <c r="Y94" s="237" t="s">
        <v>2773</v>
      </c>
      <c r="Z94" s="237" t="s">
        <v>2774</v>
      </c>
      <c r="AA94" s="203"/>
      <c r="AB94" s="203"/>
      <c r="AC94" s="234" t="s">
        <v>2390</v>
      </c>
      <c r="AD94" s="234">
        <v>1.5816633454731987E-6</v>
      </c>
      <c r="AE94" s="234">
        <v>101526714</v>
      </c>
      <c r="AF94" s="234">
        <v>278.18815000000001</v>
      </c>
      <c r="AG94" s="234"/>
      <c r="AH94" s="234" t="s">
        <v>2760</v>
      </c>
      <c r="AI94" s="234">
        <v>2</v>
      </c>
      <c r="AJ94" s="200">
        <v>40865</v>
      </c>
      <c r="AK94" s="234"/>
      <c r="AL94" s="234" t="s">
        <v>2580</v>
      </c>
      <c r="AM94" s="234"/>
      <c r="AN94" s="234" t="s">
        <v>2581</v>
      </c>
      <c r="AO94" s="234">
        <f t="shared" si="6"/>
        <v>4.4000000000000002E-4</v>
      </c>
      <c r="AP94" s="232" t="s">
        <v>2813</v>
      </c>
    </row>
    <row r="95" spans="1:42" s="236" customFormat="1" ht="135" hidden="1">
      <c r="A95" s="203" t="s">
        <v>1440</v>
      </c>
      <c r="B95" s="203" t="s">
        <v>1619</v>
      </c>
      <c r="C95" s="203" t="s">
        <v>1442</v>
      </c>
      <c r="D95" s="203" t="s">
        <v>1620</v>
      </c>
      <c r="E95" s="203" t="s">
        <v>1444</v>
      </c>
      <c r="F95" s="203" t="s">
        <v>1621</v>
      </c>
      <c r="G95" s="203">
        <v>8479311</v>
      </c>
      <c r="H95" s="203" t="s">
        <v>1622</v>
      </c>
      <c r="I95" s="203" t="s">
        <v>1486</v>
      </c>
      <c r="J95" s="203" t="s">
        <v>41</v>
      </c>
      <c r="K95" s="203" t="s">
        <v>1623</v>
      </c>
      <c r="L95" s="203" t="s">
        <v>50</v>
      </c>
      <c r="M95" s="203" t="s">
        <v>32</v>
      </c>
      <c r="N95" s="203">
        <v>2008</v>
      </c>
      <c r="O95" s="203" t="s">
        <v>1624</v>
      </c>
      <c r="P95" s="203" t="s">
        <v>1496</v>
      </c>
      <c r="Q95" s="203">
        <v>269.78787980000004</v>
      </c>
      <c r="R95" s="203" t="s">
        <v>1625</v>
      </c>
      <c r="S95" s="203" t="s">
        <v>41</v>
      </c>
      <c r="T95" s="203"/>
      <c r="U95" s="203">
        <v>260</v>
      </c>
      <c r="V95" s="203" t="s">
        <v>35</v>
      </c>
      <c r="W95" s="203" t="s">
        <v>36</v>
      </c>
      <c r="X95" s="237" t="s">
        <v>2772</v>
      </c>
      <c r="Y95" s="237" t="s">
        <v>2773</v>
      </c>
      <c r="Z95" s="237" t="s">
        <v>2774</v>
      </c>
      <c r="AA95" s="203"/>
      <c r="AB95" s="203"/>
      <c r="AC95" s="234" t="s">
        <v>2390</v>
      </c>
      <c r="AD95" s="234">
        <v>1.6176102396884984E-6</v>
      </c>
      <c r="AE95" s="234">
        <v>101529214</v>
      </c>
      <c r="AF95" s="234">
        <v>278.18815000000001</v>
      </c>
      <c r="AG95" s="234"/>
      <c r="AH95" s="234" t="s">
        <v>2760</v>
      </c>
      <c r="AI95" s="234">
        <v>2</v>
      </c>
      <c r="AJ95" s="200">
        <v>40865</v>
      </c>
      <c r="AK95" s="234"/>
      <c r="AL95" s="234" t="s">
        <v>2580</v>
      </c>
      <c r="AM95" s="234"/>
      <c r="AN95" s="234" t="s">
        <v>2581</v>
      </c>
      <c r="AO95" s="234">
        <f t="shared" si="6"/>
        <v>4.4999999999999993E-4</v>
      </c>
      <c r="AP95" s="232" t="s">
        <v>2813</v>
      </c>
    </row>
    <row r="96" spans="1:42" s="236" customFormat="1" ht="135" hidden="1">
      <c r="A96" s="203" t="s">
        <v>1440</v>
      </c>
      <c r="B96" s="203" t="s">
        <v>1619</v>
      </c>
      <c r="C96" s="203" t="s">
        <v>1442</v>
      </c>
      <c r="D96" s="203" t="s">
        <v>1620</v>
      </c>
      <c r="E96" s="203" t="s">
        <v>1444</v>
      </c>
      <c r="F96" s="203" t="s">
        <v>1621</v>
      </c>
      <c r="G96" s="203">
        <v>8479311</v>
      </c>
      <c r="H96" s="203" t="s">
        <v>1622</v>
      </c>
      <c r="I96" s="203" t="s">
        <v>1486</v>
      </c>
      <c r="J96" s="203" t="s">
        <v>41</v>
      </c>
      <c r="K96" s="203" t="s">
        <v>1623</v>
      </c>
      <c r="L96" s="203" t="s">
        <v>50</v>
      </c>
      <c r="M96" s="203" t="s">
        <v>32</v>
      </c>
      <c r="N96" s="203">
        <v>2008</v>
      </c>
      <c r="O96" s="203" t="s">
        <v>1624</v>
      </c>
      <c r="P96" s="203" t="s">
        <v>1496</v>
      </c>
      <c r="Q96" s="203">
        <v>269.78787980000004</v>
      </c>
      <c r="R96" s="203" t="s">
        <v>1625</v>
      </c>
      <c r="S96" s="203" t="s">
        <v>41</v>
      </c>
      <c r="T96" s="203"/>
      <c r="U96" s="203">
        <v>260</v>
      </c>
      <c r="V96" s="203" t="s">
        <v>35</v>
      </c>
      <c r="W96" s="203" t="s">
        <v>36</v>
      </c>
      <c r="X96" s="237" t="s">
        <v>2772</v>
      </c>
      <c r="Y96" s="237" t="s">
        <v>2773</v>
      </c>
      <c r="Z96" s="237" t="s">
        <v>2774</v>
      </c>
      <c r="AA96" s="203"/>
      <c r="AB96" s="203"/>
      <c r="AC96" s="234" t="s">
        <v>2390</v>
      </c>
      <c r="AD96" s="234">
        <v>1.7973447107649983E-6</v>
      </c>
      <c r="AE96" s="234">
        <v>101529014</v>
      </c>
      <c r="AF96" s="234">
        <v>278.18815000000001</v>
      </c>
      <c r="AG96" s="234"/>
      <c r="AH96" s="234" t="s">
        <v>2760</v>
      </c>
      <c r="AI96" s="234">
        <v>2</v>
      </c>
      <c r="AJ96" s="200">
        <v>40865</v>
      </c>
      <c r="AK96" s="234"/>
      <c r="AL96" s="234" t="s">
        <v>2580</v>
      </c>
      <c r="AM96" s="234"/>
      <c r="AN96" s="234" t="s">
        <v>2581</v>
      </c>
      <c r="AO96" s="234">
        <f t="shared" si="6"/>
        <v>5.0000000000000001E-4</v>
      </c>
      <c r="AP96" s="232" t="s">
        <v>2813</v>
      </c>
    </row>
    <row r="97" spans="1:42" s="236" customFormat="1" ht="135" hidden="1">
      <c r="A97" s="203" t="s">
        <v>1440</v>
      </c>
      <c r="B97" s="203" t="s">
        <v>1619</v>
      </c>
      <c r="C97" s="203" t="s">
        <v>1442</v>
      </c>
      <c r="D97" s="203" t="s">
        <v>1620</v>
      </c>
      <c r="E97" s="203" t="s">
        <v>1444</v>
      </c>
      <c r="F97" s="203" t="s">
        <v>1621</v>
      </c>
      <c r="G97" s="203">
        <v>8479311</v>
      </c>
      <c r="H97" s="203" t="s">
        <v>1622</v>
      </c>
      <c r="I97" s="203" t="s">
        <v>1486</v>
      </c>
      <c r="J97" s="203" t="s">
        <v>41</v>
      </c>
      <c r="K97" s="203" t="s">
        <v>1623</v>
      </c>
      <c r="L97" s="203" t="s">
        <v>50</v>
      </c>
      <c r="M97" s="203" t="s">
        <v>32</v>
      </c>
      <c r="N97" s="203">
        <v>2008</v>
      </c>
      <c r="O97" s="203" t="s">
        <v>1624</v>
      </c>
      <c r="P97" s="203" t="s">
        <v>1496</v>
      </c>
      <c r="Q97" s="203">
        <v>269.78787980000004</v>
      </c>
      <c r="R97" s="203" t="s">
        <v>1625</v>
      </c>
      <c r="S97" s="203" t="s">
        <v>41</v>
      </c>
      <c r="T97" s="203"/>
      <c r="U97" s="203">
        <v>260</v>
      </c>
      <c r="V97" s="203" t="s">
        <v>35</v>
      </c>
      <c r="W97" s="203" t="s">
        <v>36</v>
      </c>
      <c r="X97" s="237" t="s">
        <v>2772</v>
      </c>
      <c r="Y97" s="237" t="s">
        <v>2773</v>
      </c>
      <c r="Z97" s="237" t="s">
        <v>2774</v>
      </c>
      <c r="AA97" s="203"/>
      <c r="AB97" s="203"/>
      <c r="AC97" s="234" t="s">
        <v>2390</v>
      </c>
      <c r="AD97" s="234">
        <v>1.7973447107649983E-6</v>
      </c>
      <c r="AE97" s="234">
        <v>101529114</v>
      </c>
      <c r="AF97" s="234">
        <v>278.18815000000001</v>
      </c>
      <c r="AG97" s="234"/>
      <c r="AH97" s="234" t="s">
        <v>2760</v>
      </c>
      <c r="AI97" s="234">
        <v>2</v>
      </c>
      <c r="AJ97" s="200">
        <v>40865</v>
      </c>
      <c r="AK97" s="234"/>
      <c r="AL97" s="234" t="s">
        <v>2580</v>
      </c>
      <c r="AM97" s="234"/>
      <c r="AN97" s="234" t="s">
        <v>2581</v>
      </c>
      <c r="AO97" s="234">
        <f t="shared" si="6"/>
        <v>5.0000000000000001E-4</v>
      </c>
      <c r="AP97" s="232" t="s">
        <v>2813</v>
      </c>
    </row>
    <row r="98" spans="1:42" s="236" customFormat="1" ht="135" hidden="1">
      <c r="A98" s="203" t="s">
        <v>1440</v>
      </c>
      <c r="B98" s="203" t="s">
        <v>1619</v>
      </c>
      <c r="C98" s="203" t="s">
        <v>1442</v>
      </c>
      <c r="D98" s="203" t="s">
        <v>1620</v>
      </c>
      <c r="E98" s="203" t="s">
        <v>1444</v>
      </c>
      <c r="F98" s="203" t="s">
        <v>1621</v>
      </c>
      <c r="G98" s="203">
        <v>8479311</v>
      </c>
      <c r="H98" s="203" t="s">
        <v>1622</v>
      </c>
      <c r="I98" s="203" t="s">
        <v>1486</v>
      </c>
      <c r="J98" s="203" t="s">
        <v>41</v>
      </c>
      <c r="K98" s="203" t="s">
        <v>1623</v>
      </c>
      <c r="L98" s="203" t="s">
        <v>50</v>
      </c>
      <c r="M98" s="203" t="s">
        <v>32</v>
      </c>
      <c r="N98" s="203">
        <v>2008</v>
      </c>
      <c r="O98" s="203" t="s">
        <v>1624</v>
      </c>
      <c r="P98" s="203" t="s">
        <v>1496</v>
      </c>
      <c r="Q98" s="203">
        <v>269.78787980000004</v>
      </c>
      <c r="R98" s="203" t="s">
        <v>1625</v>
      </c>
      <c r="S98" s="203" t="s">
        <v>41</v>
      </c>
      <c r="T98" s="203"/>
      <c r="U98" s="203">
        <v>260</v>
      </c>
      <c r="V98" s="203" t="s">
        <v>35</v>
      </c>
      <c r="W98" s="203" t="s">
        <v>36</v>
      </c>
      <c r="X98" s="237" t="s">
        <v>2772</v>
      </c>
      <c r="Y98" s="237" t="s">
        <v>2773</v>
      </c>
      <c r="Z98" s="237" t="s">
        <v>2774</v>
      </c>
      <c r="AA98" s="203"/>
      <c r="AB98" s="203"/>
      <c r="AC98" s="234" t="s">
        <v>2390</v>
      </c>
      <c r="AD98" s="234">
        <v>4.6730962479889955E-6</v>
      </c>
      <c r="AE98" s="234">
        <v>101526414</v>
      </c>
      <c r="AF98" s="234">
        <v>278.18815000000001</v>
      </c>
      <c r="AG98" s="234"/>
      <c r="AH98" s="234" t="s">
        <v>2760</v>
      </c>
      <c r="AI98" s="234">
        <v>2</v>
      </c>
      <c r="AJ98" s="200">
        <v>40865</v>
      </c>
      <c r="AK98" s="234"/>
      <c r="AL98" s="234" t="s">
        <v>2580</v>
      </c>
      <c r="AM98" s="234"/>
      <c r="AN98" s="234" t="s">
        <v>2581</v>
      </c>
      <c r="AO98" s="234">
        <f t="shared" si="6"/>
        <v>1.2999999999999999E-3</v>
      </c>
      <c r="AP98" s="232" t="s">
        <v>2813</v>
      </c>
    </row>
    <row r="99" spans="1:42" s="236" customFormat="1" ht="135" hidden="1">
      <c r="A99" s="203" t="s">
        <v>1440</v>
      </c>
      <c r="B99" s="203" t="s">
        <v>1619</v>
      </c>
      <c r="C99" s="203" t="s">
        <v>1442</v>
      </c>
      <c r="D99" s="203" t="s">
        <v>1620</v>
      </c>
      <c r="E99" s="203" t="s">
        <v>1444</v>
      </c>
      <c r="F99" s="203" t="s">
        <v>1621</v>
      </c>
      <c r="G99" s="203">
        <v>8479311</v>
      </c>
      <c r="H99" s="203" t="s">
        <v>1622</v>
      </c>
      <c r="I99" s="203" t="s">
        <v>1486</v>
      </c>
      <c r="J99" s="203" t="s">
        <v>41</v>
      </c>
      <c r="K99" s="203" t="s">
        <v>1623</v>
      </c>
      <c r="L99" s="203" t="s">
        <v>50</v>
      </c>
      <c r="M99" s="203" t="s">
        <v>32</v>
      </c>
      <c r="N99" s="203">
        <v>2008</v>
      </c>
      <c r="O99" s="203" t="s">
        <v>1624</v>
      </c>
      <c r="P99" s="203" t="s">
        <v>1496</v>
      </c>
      <c r="Q99" s="203">
        <v>269.78787980000004</v>
      </c>
      <c r="R99" s="203" t="s">
        <v>1625</v>
      </c>
      <c r="S99" s="203" t="s">
        <v>41</v>
      </c>
      <c r="T99" s="203"/>
      <c r="U99" s="203">
        <v>260</v>
      </c>
      <c r="V99" s="203" t="s">
        <v>35</v>
      </c>
      <c r="W99" s="203" t="s">
        <v>36</v>
      </c>
      <c r="X99" s="237" t="s">
        <v>2772</v>
      </c>
      <c r="Y99" s="237" t="s">
        <v>2773</v>
      </c>
      <c r="Z99" s="237" t="s">
        <v>2774</v>
      </c>
      <c r="AA99" s="203"/>
      <c r="AB99" s="203"/>
      <c r="AC99" s="234" t="s">
        <v>2390</v>
      </c>
      <c r="AD99" s="234">
        <v>4.7809369306348954E-6</v>
      </c>
      <c r="AE99" s="234">
        <v>101529914</v>
      </c>
      <c r="AF99" s="234">
        <v>278.18815000000001</v>
      </c>
      <c r="AG99" s="234"/>
      <c r="AH99" s="234" t="s">
        <v>2760</v>
      </c>
      <c r="AI99" s="234">
        <v>2</v>
      </c>
      <c r="AJ99" s="200">
        <v>40865</v>
      </c>
      <c r="AK99" s="234"/>
      <c r="AL99" s="234" t="s">
        <v>2580</v>
      </c>
      <c r="AM99" s="234"/>
      <c r="AN99" s="234" t="s">
        <v>2581</v>
      </c>
      <c r="AO99" s="234">
        <f t="shared" si="6"/>
        <v>1.33E-3</v>
      </c>
      <c r="AP99" s="232" t="s">
        <v>2813</v>
      </c>
    </row>
    <row r="100" spans="1:42" s="236" customFormat="1" ht="135" hidden="1">
      <c r="A100" s="203" t="s">
        <v>1440</v>
      </c>
      <c r="B100" s="203" t="s">
        <v>1619</v>
      </c>
      <c r="C100" s="203" t="s">
        <v>1442</v>
      </c>
      <c r="D100" s="203" t="s">
        <v>1620</v>
      </c>
      <c r="E100" s="203" t="s">
        <v>1444</v>
      </c>
      <c r="F100" s="203" t="s">
        <v>1621</v>
      </c>
      <c r="G100" s="203">
        <v>8479311</v>
      </c>
      <c r="H100" s="203" t="s">
        <v>1622</v>
      </c>
      <c r="I100" s="203" t="s">
        <v>1486</v>
      </c>
      <c r="J100" s="203" t="s">
        <v>41</v>
      </c>
      <c r="K100" s="203" t="s">
        <v>1623</v>
      </c>
      <c r="L100" s="203" t="s">
        <v>50</v>
      </c>
      <c r="M100" s="203" t="s">
        <v>32</v>
      </c>
      <c r="N100" s="203">
        <v>2008</v>
      </c>
      <c r="O100" s="203" t="s">
        <v>1624</v>
      </c>
      <c r="P100" s="203" t="s">
        <v>1496</v>
      </c>
      <c r="Q100" s="203">
        <v>269.78787980000004</v>
      </c>
      <c r="R100" s="203" t="s">
        <v>1625</v>
      </c>
      <c r="S100" s="203" t="s">
        <v>41</v>
      </c>
      <c r="T100" s="203"/>
      <c r="U100" s="203">
        <v>260</v>
      </c>
      <c r="V100" s="203" t="s">
        <v>35</v>
      </c>
      <c r="W100" s="203" t="s">
        <v>36</v>
      </c>
      <c r="X100" s="237" t="s">
        <v>2772</v>
      </c>
      <c r="Y100" s="237" t="s">
        <v>2773</v>
      </c>
      <c r="Z100" s="237" t="s">
        <v>2774</v>
      </c>
      <c r="AA100" s="203"/>
      <c r="AB100" s="203"/>
      <c r="AC100" s="234" t="s">
        <v>2390</v>
      </c>
      <c r="AD100" s="234">
        <v>5.0325651901419958E-6</v>
      </c>
      <c r="AE100" s="234">
        <v>101532114</v>
      </c>
      <c r="AF100" s="234">
        <v>278.18815000000001</v>
      </c>
      <c r="AG100" s="234"/>
      <c r="AH100" s="234" t="s">
        <v>2760</v>
      </c>
      <c r="AI100" s="234">
        <v>2</v>
      </c>
      <c r="AJ100" s="200">
        <v>40865</v>
      </c>
      <c r="AK100" s="234"/>
      <c r="AL100" s="234" t="s">
        <v>2580</v>
      </c>
      <c r="AM100" s="234"/>
      <c r="AN100" s="234" t="s">
        <v>2581</v>
      </c>
      <c r="AO100" s="234">
        <f t="shared" si="6"/>
        <v>1.4E-3</v>
      </c>
      <c r="AP100" s="232" t="s">
        <v>2813</v>
      </c>
    </row>
    <row r="101" spans="1:42" s="236" customFormat="1" ht="135" hidden="1">
      <c r="A101" s="203" t="s">
        <v>1440</v>
      </c>
      <c r="B101" s="203" t="s">
        <v>1619</v>
      </c>
      <c r="C101" s="203" t="s">
        <v>1442</v>
      </c>
      <c r="D101" s="203" t="s">
        <v>1620</v>
      </c>
      <c r="E101" s="203" t="s">
        <v>1444</v>
      </c>
      <c r="F101" s="203" t="s">
        <v>1621</v>
      </c>
      <c r="G101" s="203">
        <v>8479311</v>
      </c>
      <c r="H101" s="203" t="s">
        <v>1622</v>
      </c>
      <c r="I101" s="203" t="s">
        <v>1486</v>
      </c>
      <c r="J101" s="203" t="s">
        <v>41</v>
      </c>
      <c r="K101" s="203" t="s">
        <v>1623</v>
      </c>
      <c r="L101" s="203" t="s">
        <v>50</v>
      </c>
      <c r="M101" s="203" t="s">
        <v>32</v>
      </c>
      <c r="N101" s="203">
        <v>2008</v>
      </c>
      <c r="O101" s="203" t="s">
        <v>1624</v>
      </c>
      <c r="P101" s="203" t="s">
        <v>1496</v>
      </c>
      <c r="Q101" s="203">
        <v>269.78787980000004</v>
      </c>
      <c r="R101" s="203" t="s">
        <v>1625</v>
      </c>
      <c r="S101" s="203" t="s">
        <v>41</v>
      </c>
      <c r="T101" s="203"/>
      <c r="U101" s="203">
        <v>260</v>
      </c>
      <c r="V101" s="203" t="s">
        <v>35</v>
      </c>
      <c r="W101" s="203" t="s">
        <v>36</v>
      </c>
      <c r="X101" s="237" t="s">
        <v>2772</v>
      </c>
      <c r="Y101" s="237" t="s">
        <v>2773</v>
      </c>
      <c r="Z101" s="237" t="s">
        <v>2774</v>
      </c>
      <c r="AA101" s="203"/>
      <c r="AB101" s="203"/>
      <c r="AC101" s="234" t="s">
        <v>2390</v>
      </c>
      <c r="AD101" s="234">
        <v>1.7937500213434683E-5</v>
      </c>
      <c r="AE101" s="234">
        <v>101527714</v>
      </c>
      <c r="AF101" s="234">
        <v>278.18815000000001</v>
      </c>
      <c r="AG101" s="234"/>
      <c r="AH101" s="234" t="s">
        <v>2760</v>
      </c>
      <c r="AI101" s="234">
        <v>2</v>
      </c>
      <c r="AJ101" s="200">
        <v>40865</v>
      </c>
      <c r="AK101" s="234"/>
      <c r="AL101" s="234" t="s">
        <v>2580</v>
      </c>
      <c r="AM101" s="234"/>
      <c r="AN101" s="234" t="s">
        <v>2581</v>
      </c>
      <c r="AO101" s="234">
        <f t="shared" si="6"/>
        <v>4.9899999999999996E-3</v>
      </c>
      <c r="AP101" s="232" t="s">
        <v>2813</v>
      </c>
    </row>
    <row r="102" spans="1:42" s="236" customFormat="1" ht="135" hidden="1">
      <c r="A102" s="203" t="s">
        <v>1440</v>
      </c>
      <c r="B102" s="203" t="s">
        <v>1619</v>
      </c>
      <c r="C102" s="203" t="s">
        <v>1442</v>
      </c>
      <c r="D102" s="203" t="s">
        <v>1620</v>
      </c>
      <c r="E102" s="203" t="s">
        <v>1444</v>
      </c>
      <c r="F102" s="203" t="s">
        <v>1621</v>
      </c>
      <c r="G102" s="203">
        <v>8479311</v>
      </c>
      <c r="H102" s="203" t="s">
        <v>1622</v>
      </c>
      <c r="I102" s="203" t="s">
        <v>1486</v>
      </c>
      <c r="J102" s="203" t="s">
        <v>41</v>
      </c>
      <c r="K102" s="203" t="s">
        <v>1623</v>
      </c>
      <c r="L102" s="203" t="s">
        <v>50</v>
      </c>
      <c r="M102" s="203" t="s">
        <v>32</v>
      </c>
      <c r="N102" s="203">
        <v>2008</v>
      </c>
      <c r="O102" s="203" t="s">
        <v>1624</v>
      </c>
      <c r="P102" s="203" t="s">
        <v>1496</v>
      </c>
      <c r="Q102" s="203">
        <v>269.78787980000004</v>
      </c>
      <c r="R102" s="203" t="s">
        <v>1625</v>
      </c>
      <c r="S102" s="203" t="s">
        <v>41</v>
      </c>
      <c r="T102" s="203"/>
      <c r="U102" s="203">
        <v>260</v>
      </c>
      <c r="V102" s="203" t="s">
        <v>35</v>
      </c>
      <c r="W102" s="203" t="s">
        <v>36</v>
      </c>
      <c r="X102" s="237" t="s">
        <v>2772</v>
      </c>
      <c r="Y102" s="237" t="s">
        <v>2773</v>
      </c>
      <c r="Z102" s="237" t="s">
        <v>2774</v>
      </c>
      <c r="AA102" s="203"/>
      <c r="AB102" s="203"/>
      <c r="AC102" s="234" t="s">
        <v>2390</v>
      </c>
      <c r="AD102" s="234">
        <v>1.8692384991955982E-5</v>
      </c>
      <c r="AE102" s="234">
        <v>101530514</v>
      </c>
      <c r="AF102" s="234">
        <v>278.18815000000001</v>
      </c>
      <c r="AG102" s="234"/>
      <c r="AH102" s="234" t="s">
        <v>2760</v>
      </c>
      <c r="AI102" s="234">
        <v>2</v>
      </c>
      <c r="AJ102" s="200">
        <v>40865</v>
      </c>
      <c r="AK102" s="234"/>
      <c r="AL102" s="234" t="s">
        <v>2580</v>
      </c>
      <c r="AM102" s="234"/>
      <c r="AN102" s="234" t="s">
        <v>2581</v>
      </c>
      <c r="AO102" s="234">
        <f t="shared" si="6"/>
        <v>5.1999999999999998E-3</v>
      </c>
      <c r="AP102" s="232" t="s">
        <v>2813</v>
      </c>
    </row>
    <row r="103" spans="1:42" s="236" customFormat="1" ht="135" hidden="1">
      <c r="A103" s="203" t="s">
        <v>1440</v>
      </c>
      <c r="B103" s="203" t="s">
        <v>1619</v>
      </c>
      <c r="C103" s="203" t="s">
        <v>1442</v>
      </c>
      <c r="D103" s="203" t="s">
        <v>1620</v>
      </c>
      <c r="E103" s="203" t="s">
        <v>1444</v>
      </c>
      <c r="F103" s="203" t="s">
        <v>1621</v>
      </c>
      <c r="G103" s="203">
        <v>8479311</v>
      </c>
      <c r="H103" s="203" t="s">
        <v>1622</v>
      </c>
      <c r="I103" s="203" t="s">
        <v>1486</v>
      </c>
      <c r="J103" s="203" t="s">
        <v>41</v>
      </c>
      <c r="K103" s="203" t="s">
        <v>1623</v>
      </c>
      <c r="L103" s="203" t="s">
        <v>50</v>
      </c>
      <c r="M103" s="203" t="s">
        <v>32</v>
      </c>
      <c r="N103" s="203">
        <v>2008</v>
      </c>
      <c r="O103" s="203" t="s">
        <v>1624</v>
      </c>
      <c r="P103" s="203" t="s">
        <v>1496</v>
      </c>
      <c r="Q103" s="203">
        <v>269.78787980000004</v>
      </c>
      <c r="R103" s="203" t="s">
        <v>1625</v>
      </c>
      <c r="S103" s="203" t="s">
        <v>41</v>
      </c>
      <c r="T103" s="203"/>
      <c r="U103" s="203">
        <v>260</v>
      </c>
      <c r="V103" s="203" t="s">
        <v>35</v>
      </c>
      <c r="W103" s="203" t="s">
        <v>36</v>
      </c>
      <c r="X103" s="237" t="s">
        <v>2772</v>
      </c>
      <c r="Y103" s="237" t="s">
        <v>2773</v>
      </c>
      <c r="Z103" s="237" t="s">
        <v>2774</v>
      </c>
      <c r="AA103" s="203"/>
      <c r="AB103" s="203"/>
      <c r="AC103" s="234" t="s">
        <v>2390</v>
      </c>
      <c r="AD103" s="234">
        <v>3.5946894215299969E-5</v>
      </c>
      <c r="AE103" s="234">
        <v>101530014</v>
      </c>
      <c r="AF103" s="234">
        <v>278.18815000000001</v>
      </c>
      <c r="AG103" s="234"/>
      <c r="AH103" s="234" t="s">
        <v>2760</v>
      </c>
      <c r="AI103" s="234">
        <v>2</v>
      </c>
      <c r="AJ103" s="200">
        <v>40865</v>
      </c>
      <c r="AK103" s="234"/>
      <c r="AL103" s="234" t="s">
        <v>2580</v>
      </c>
      <c r="AM103" s="234"/>
      <c r="AN103" s="234" t="s">
        <v>2581</v>
      </c>
      <c r="AO103" s="234">
        <f t="shared" si="6"/>
        <v>0.01</v>
      </c>
      <c r="AP103" s="232" t="s">
        <v>2813</v>
      </c>
    </row>
    <row r="104" spans="1:42" s="236" customFormat="1" ht="135" hidden="1">
      <c r="A104" s="203" t="s">
        <v>1440</v>
      </c>
      <c r="B104" s="203" t="s">
        <v>1619</v>
      </c>
      <c r="C104" s="203" t="s">
        <v>1442</v>
      </c>
      <c r="D104" s="203" t="s">
        <v>1620</v>
      </c>
      <c r="E104" s="203" t="s">
        <v>1444</v>
      </c>
      <c r="F104" s="203" t="s">
        <v>1621</v>
      </c>
      <c r="G104" s="203">
        <v>8479311</v>
      </c>
      <c r="H104" s="203" t="s">
        <v>1622</v>
      </c>
      <c r="I104" s="203" t="s">
        <v>1486</v>
      </c>
      <c r="J104" s="203" t="s">
        <v>41</v>
      </c>
      <c r="K104" s="203" t="s">
        <v>1623</v>
      </c>
      <c r="L104" s="203" t="s">
        <v>50</v>
      </c>
      <c r="M104" s="203" t="s">
        <v>32</v>
      </c>
      <c r="N104" s="203">
        <v>2008</v>
      </c>
      <c r="O104" s="203" t="s">
        <v>1624</v>
      </c>
      <c r="P104" s="203" t="s">
        <v>1496</v>
      </c>
      <c r="Q104" s="203">
        <v>269.78787980000004</v>
      </c>
      <c r="R104" s="203" t="s">
        <v>1625</v>
      </c>
      <c r="S104" s="203" t="s">
        <v>41</v>
      </c>
      <c r="T104" s="203"/>
      <c r="U104" s="203">
        <v>260</v>
      </c>
      <c r="V104" s="203" t="s">
        <v>35</v>
      </c>
      <c r="W104" s="203" t="s">
        <v>36</v>
      </c>
      <c r="X104" s="237" t="s">
        <v>2772</v>
      </c>
      <c r="Y104" s="237" t="s">
        <v>2773</v>
      </c>
      <c r="Z104" s="237" t="s">
        <v>2774</v>
      </c>
      <c r="AA104" s="203"/>
      <c r="AB104" s="203"/>
      <c r="AC104" s="234" t="s">
        <v>2390</v>
      </c>
      <c r="AD104" s="234">
        <v>4.241733517405396E-4</v>
      </c>
      <c r="AE104" s="234">
        <v>101525414</v>
      </c>
      <c r="AF104" s="234">
        <v>278.18815000000001</v>
      </c>
      <c r="AG104" s="234"/>
      <c r="AH104" s="234" t="s">
        <v>2760</v>
      </c>
      <c r="AI104" s="234">
        <v>2</v>
      </c>
      <c r="AJ104" s="200">
        <v>40865</v>
      </c>
      <c r="AK104" s="234"/>
      <c r="AL104" s="234" t="s">
        <v>2580</v>
      </c>
      <c r="AM104" s="234"/>
      <c r="AN104" s="234" t="s">
        <v>2581</v>
      </c>
      <c r="AO104" s="234">
        <f t="shared" si="6"/>
        <v>0.11799999999999999</v>
      </c>
      <c r="AP104" s="232" t="s">
        <v>2813</v>
      </c>
    </row>
    <row r="105" spans="1:42" s="236" customFormat="1" ht="135" hidden="1">
      <c r="A105" s="203" t="s">
        <v>1440</v>
      </c>
      <c r="B105" s="203" t="s">
        <v>1619</v>
      </c>
      <c r="C105" s="203" t="s">
        <v>1442</v>
      </c>
      <c r="D105" s="203" t="s">
        <v>1620</v>
      </c>
      <c r="E105" s="203" t="s">
        <v>1444</v>
      </c>
      <c r="F105" s="203" t="s">
        <v>1621</v>
      </c>
      <c r="G105" s="203">
        <v>8479311</v>
      </c>
      <c r="H105" s="203" t="s">
        <v>1622</v>
      </c>
      <c r="I105" s="203" t="s">
        <v>1486</v>
      </c>
      <c r="J105" s="203" t="s">
        <v>41</v>
      </c>
      <c r="K105" s="203" t="s">
        <v>1623</v>
      </c>
      <c r="L105" s="203" t="s">
        <v>50</v>
      </c>
      <c r="M105" s="203" t="s">
        <v>32</v>
      </c>
      <c r="N105" s="203">
        <v>2008</v>
      </c>
      <c r="O105" s="203" t="s">
        <v>1624</v>
      </c>
      <c r="P105" s="203" t="s">
        <v>1496</v>
      </c>
      <c r="Q105" s="203">
        <v>269.78787980000004</v>
      </c>
      <c r="R105" s="203" t="s">
        <v>1625</v>
      </c>
      <c r="S105" s="203" t="s">
        <v>41</v>
      </c>
      <c r="T105" s="203"/>
      <c r="U105" s="203">
        <v>260</v>
      </c>
      <c r="V105" s="203" t="s">
        <v>35</v>
      </c>
      <c r="W105" s="203" t="s">
        <v>36</v>
      </c>
      <c r="X105" s="237" t="s">
        <v>2772</v>
      </c>
      <c r="Y105" s="237" t="s">
        <v>2773</v>
      </c>
      <c r="Z105" s="237" t="s">
        <v>2774</v>
      </c>
      <c r="AA105" s="203"/>
      <c r="AB105" s="203"/>
      <c r="AC105" s="234" t="s">
        <v>2390</v>
      </c>
      <c r="AD105" s="234">
        <v>6.2978958665205545E-4</v>
      </c>
      <c r="AE105" s="234">
        <v>101530914</v>
      </c>
      <c r="AF105" s="234">
        <v>278.18815000000001</v>
      </c>
      <c r="AG105" s="234"/>
      <c r="AH105" s="234" t="s">
        <v>2760</v>
      </c>
      <c r="AI105" s="234">
        <v>2</v>
      </c>
      <c r="AJ105" s="200">
        <v>40865</v>
      </c>
      <c r="AK105" s="234"/>
      <c r="AL105" s="234" t="s">
        <v>2580</v>
      </c>
      <c r="AM105" s="234"/>
      <c r="AN105" s="234" t="s">
        <v>2581</v>
      </c>
      <c r="AO105" s="234">
        <f t="shared" si="6"/>
        <v>0.17519999999999999</v>
      </c>
      <c r="AP105" s="232" t="s">
        <v>2813</v>
      </c>
    </row>
    <row r="106" spans="1:42" s="236" customFormat="1" ht="135" hidden="1">
      <c r="A106" s="203" t="s">
        <v>1440</v>
      </c>
      <c r="B106" s="203" t="s">
        <v>1619</v>
      </c>
      <c r="C106" s="203" t="s">
        <v>1442</v>
      </c>
      <c r="D106" s="203" t="s">
        <v>1620</v>
      </c>
      <c r="E106" s="203" t="s">
        <v>1444</v>
      </c>
      <c r="F106" s="203" t="s">
        <v>1621</v>
      </c>
      <c r="G106" s="203">
        <v>8479311</v>
      </c>
      <c r="H106" s="203" t="s">
        <v>1622</v>
      </c>
      <c r="I106" s="203" t="s">
        <v>1486</v>
      </c>
      <c r="J106" s="203" t="s">
        <v>41</v>
      </c>
      <c r="K106" s="203" t="s">
        <v>1623</v>
      </c>
      <c r="L106" s="203" t="s">
        <v>50</v>
      </c>
      <c r="M106" s="203" t="s">
        <v>32</v>
      </c>
      <c r="N106" s="203">
        <v>2008</v>
      </c>
      <c r="O106" s="203" t="s">
        <v>1624</v>
      </c>
      <c r="P106" s="203" t="s">
        <v>1496</v>
      </c>
      <c r="Q106" s="203">
        <v>269.78787980000004</v>
      </c>
      <c r="R106" s="203" t="s">
        <v>1625</v>
      </c>
      <c r="S106" s="203" t="s">
        <v>41</v>
      </c>
      <c r="T106" s="203"/>
      <c r="U106" s="203">
        <v>260</v>
      </c>
      <c r="V106" s="203" t="s">
        <v>35</v>
      </c>
      <c r="W106" s="203" t="s">
        <v>36</v>
      </c>
      <c r="X106" s="237" t="s">
        <v>2772</v>
      </c>
      <c r="Y106" s="237" t="s">
        <v>2773</v>
      </c>
      <c r="Z106" s="237" t="s">
        <v>2774</v>
      </c>
      <c r="AA106" s="203"/>
      <c r="AB106" s="203"/>
      <c r="AC106" s="234" t="s">
        <v>2390</v>
      </c>
      <c r="AD106" s="234">
        <v>8.8069890827484917E-4</v>
      </c>
      <c r="AE106" s="234">
        <v>101524914</v>
      </c>
      <c r="AF106" s="234">
        <v>278.18815000000001</v>
      </c>
      <c r="AG106" s="234"/>
      <c r="AH106" s="234" t="s">
        <v>2760</v>
      </c>
      <c r="AI106" s="234">
        <v>2</v>
      </c>
      <c r="AJ106" s="200">
        <v>40865</v>
      </c>
      <c r="AK106" s="234"/>
      <c r="AL106" s="234" t="s">
        <v>2580</v>
      </c>
      <c r="AM106" s="234"/>
      <c r="AN106" s="234" t="s">
        <v>2581</v>
      </c>
      <c r="AO106" s="234">
        <f t="shared" si="6"/>
        <v>0.245</v>
      </c>
      <c r="AP106" s="232" t="s">
        <v>2813</v>
      </c>
    </row>
    <row r="107" spans="1:42" s="236" customFormat="1" ht="135" hidden="1">
      <c r="A107" s="203" t="s">
        <v>1440</v>
      </c>
      <c r="B107" s="203" t="s">
        <v>1619</v>
      </c>
      <c r="C107" s="203" t="s">
        <v>1442</v>
      </c>
      <c r="D107" s="203" t="s">
        <v>1620</v>
      </c>
      <c r="E107" s="203" t="s">
        <v>1444</v>
      </c>
      <c r="F107" s="203" t="s">
        <v>1621</v>
      </c>
      <c r="G107" s="203">
        <v>8479311</v>
      </c>
      <c r="H107" s="203" t="s">
        <v>1622</v>
      </c>
      <c r="I107" s="203" t="s">
        <v>1486</v>
      </c>
      <c r="J107" s="203" t="s">
        <v>41</v>
      </c>
      <c r="K107" s="203" t="s">
        <v>1623</v>
      </c>
      <c r="L107" s="203" t="s">
        <v>50</v>
      </c>
      <c r="M107" s="203" t="s">
        <v>32</v>
      </c>
      <c r="N107" s="203">
        <v>2008</v>
      </c>
      <c r="O107" s="203" t="s">
        <v>1624</v>
      </c>
      <c r="P107" s="203" t="s">
        <v>1496</v>
      </c>
      <c r="Q107" s="203">
        <v>269.78787980000004</v>
      </c>
      <c r="R107" s="203" t="s">
        <v>1625</v>
      </c>
      <c r="S107" s="203" t="s">
        <v>41</v>
      </c>
      <c r="T107" s="203"/>
      <c r="U107" s="203">
        <v>260</v>
      </c>
      <c r="V107" s="203" t="s">
        <v>35</v>
      </c>
      <c r="W107" s="203" t="s">
        <v>36</v>
      </c>
      <c r="X107" s="237" t="s">
        <v>2772</v>
      </c>
      <c r="Y107" s="237" t="s">
        <v>2773</v>
      </c>
      <c r="Z107" s="237" t="s">
        <v>2774</v>
      </c>
      <c r="AA107" s="203"/>
      <c r="AB107" s="203"/>
      <c r="AC107" s="234" t="s">
        <v>2390</v>
      </c>
      <c r="AD107" s="234">
        <v>2.9224824997038873E-3</v>
      </c>
      <c r="AE107" s="234">
        <v>101531614</v>
      </c>
      <c r="AF107" s="234">
        <v>278.18815000000001</v>
      </c>
      <c r="AG107" s="234"/>
      <c r="AH107" s="234" t="s">
        <v>2760</v>
      </c>
      <c r="AI107" s="234">
        <v>2</v>
      </c>
      <c r="AJ107" s="200">
        <v>40865</v>
      </c>
      <c r="AK107" s="234"/>
      <c r="AL107" s="234" t="s">
        <v>2580</v>
      </c>
      <c r="AM107" s="234"/>
      <c r="AN107" s="234" t="s">
        <v>2581</v>
      </c>
      <c r="AO107" s="234">
        <f t="shared" si="6"/>
        <v>0.81299999999999994</v>
      </c>
      <c r="AP107" s="232" t="s">
        <v>2813</v>
      </c>
    </row>
    <row r="108" spans="1:42" s="236" customFormat="1" ht="135" hidden="1">
      <c r="A108" s="203" t="s">
        <v>1440</v>
      </c>
      <c r="B108" s="203" t="s">
        <v>1619</v>
      </c>
      <c r="C108" s="203" t="s">
        <v>1442</v>
      </c>
      <c r="D108" s="203" t="s">
        <v>1620</v>
      </c>
      <c r="E108" s="203" t="s">
        <v>1444</v>
      </c>
      <c r="F108" s="203" t="s">
        <v>1621</v>
      </c>
      <c r="G108" s="203">
        <v>8479311</v>
      </c>
      <c r="H108" s="203" t="s">
        <v>1622</v>
      </c>
      <c r="I108" s="203" t="s">
        <v>1486</v>
      </c>
      <c r="J108" s="203" t="s">
        <v>41</v>
      </c>
      <c r="K108" s="203" t="s">
        <v>1623</v>
      </c>
      <c r="L108" s="203" t="s">
        <v>50</v>
      </c>
      <c r="M108" s="203" t="s">
        <v>32</v>
      </c>
      <c r="N108" s="203">
        <v>2008</v>
      </c>
      <c r="O108" s="203" t="s">
        <v>1624</v>
      </c>
      <c r="P108" s="203" t="s">
        <v>1496</v>
      </c>
      <c r="Q108" s="203">
        <v>269.78787980000004</v>
      </c>
      <c r="R108" s="203" t="s">
        <v>1625</v>
      </c>
      <c r="S108" s="203" t="s">
        <v>41</v>
      </c>
      <c r="T108" s="203"/>
      <c r="U108" s="203">
        <v>260</v>
      </c>
      <c r="V108" s="203" t="s">
        <v>35</v>
      </c>
      <c r="W108" s="203" t="s">
        <v>36</v>
      </c>
      <c r="X108" s="237" t="s">
        <v>2772</v>
      </c>
      <c r="Y108" s="237" t="s">
        <v>2773</v>
      </c>
      <c r="Z108" s="237" t="s">
        <v>2774</v>
      </c>
      <c r="AA108" s="203"/>
      <c r="AB108" s="203"/>
      <c r="AC108" s="234" t="s">
        <v>2390</v>
      </c>
      <c r="AD108" s="234">
        <v>5.7874499686632955E-3</v>
      </c>
      <c r="AE108" s="234">
        <v>101527314</v>
      </c>
      <c r="AF108" s="234">
        <v>278.18815000000001</v>
      </c>
      <c r="AG108" s="234"/>
      <c r="AH108" s="234" t="s">
        <v>2760</v>
      </c>
      <c r="AI108" s="234">
        <v>2</v>
      </c>
      <c r="AJ108" s="200">
        <v>40865</v>
      </c>
      <c r="AK108" s="234"/>
      <c r="AL108" s="234" t="s">
        <v>2580</v>
      </c>
      <c r="AM108" s="234"/>
      <c r="AN108" s="234" t="s">
        <v>2581</v>
      </c>
      <c r="AO108" s="234">
        <f t="shared" si="6"/>
        <v>1.61</v>
      </c>
      <c r="AP108" s="232" t="s">
        <v>2813</v>
      </c>
    </row>
    <row r="109" spans="1:42" s="236" customFormat="1" ht="135" hidden="1">
      <c r="A109" s="203" t="s">
        <v>1440</v>
      </c>
      <c r="B109" s="203" t="s">
        <v>1619</v>
      </c>
      <c r="C109" s="203" t="s">
        <v>1442</v>
      </c>
      <c r="D109" s="203" t="s">
        <v>1620</v>
      </c>
      <c r="E109" s="203" t="s">
        <v>1444</v>
      </c>
      <c r="F109" s="203" t="s">
        <v>1621</v>
      </c>
      <c r="G109" s="203">
        <v>8479311</v>
      </c>
      <c r="H109" s="203" t="s">
        <v>1622</v>
      </c>
      <c r="I109" s="203" t="s">
        <v>1486</v>
      </c>
      <c r="J109" s="203" t="s">
        <v>41</v>
      </c>
      <c r="K109" s="203" t="s">
        <v>1623</v>
      </c>
      <c r="L109" s="203" t="s">
        <v>50</v>
      </c>
      <c r="M109" s="203" t="s">
        <v>32</v>
      </c>
      <c r="N109" s="203">
        <v>2008</v>
      </c>
      <c r="O109" s="203" t="s">
        <v>1624</v>
      </c>
      <c r="P109" s="203" t="s">
        <v>1496</v>
      </c>
      <c r="Q109" s="203">
        <v>269.78787980000004</v>
      </c>
      <c r="R109" s="203" t="s">
        <v>1625</v>
      </c>
      <c r="S109" s="203" t="s">
        <v>41</v>
      </c>
      <c r="T109" s="203"/>
      <c r="U109" s="203">
        <v>260</v>
      </c>
      <c r="V109" s="203" t="s">
        <v>35</v>
      </c>
      <c r="W109" s="203" t="s">
        <v>36</v>
      </c>
      <c r="X109" s="237" t="s">
        <v>2772</v>
      </c>
      <c r="Y109" s="237" t="s">
        <v>2773</v>
      </c>
      <c r="Z109" s="237" t="s">
        <v>2774</v>
      </c>
      <c r="AA109" s="203"/>
      <c r="AB109" s="203"/>
      <c r="AC109" s="234" t="s">
        <v>2390</v>
      </c>
      <c r="AD109" s="234">
        <v>0.15888527243162587</v>
      </c>
      <c r="AE109" s="234">
        <v>101531514</v>
      </c>
      <c r="AF109" s="234">
        <v>278.18815000000001</v>
      </c>
      <c r="AG109" s="234"/>
      <c r="AH109" s="234" t="s">
        <v>2760</v>
      </c>
      <c r="AI109" s="234">
        <v>2</v>
      </c>
      <c r="AJ109" s="200">
        <v>40865</v>
      </c>
      <c r="AK109" s="234"/>
      <c r="AL109" s="234" t="s">
        <v>2580</v>
      </c>
      <c r="AM109" s="234"/>
      <c r="AN109" s="234" t="s">
        <v>2581</v>
      </c>
      <c r="AO109" s="234">
        <f t="shared" si="6"/>
        <v>44.2</v>
      </c>
      <c r="AP109" s="232" t="s">
        <v>2813</v>
      </c>
    </row>
    <row r="110" spans="1:42" s="236" customFormat="1" ht="135" hidden="1">
      <c r="A110" s="203" t="s">
        <v>1440</v>
      </c>
      <c r="B110" s="203" t="s">
        <v>1619</v>
      </c>
      <c r="C110" s="203" t="s">
        <v>1442</v>
      </c>
      <c r="D110" s="203" t="s">
        <v>1620</v>
      </c>
      <c r="E110" s="203" t="s">
        <v>1444</v>
      </c>
      <c r="F110" s="203" t="s">
        <v>1621</v>
      </c>
      <c r="G110" s="203">
        <v>8479311</v>
      </c>
      <c r="H110" s="203" t="s">
        <v>1622</v>
      </c>
      <c r="I110" s="203" t="s">
        <v>1486</v>
      </c>
      <c r="J110" s="203" t="s">
        <v>41</v>
      </c>
      <c r="K110" s="203" t="s">
        <v>1623</v>
      </c>
      <c r="L110" s="203" t="s">
        <v>50</v>
      </c>
      <c r="M110" s="203" t="s">
        <v>32</v>
      </c>
      <c r="N110" s="203">
        <v>2008</v>
      </c>
      <c r="O110" s="203" t="s">
        <v>1624</v>
      </c>
      <c r="P110" s="203" t="s">
        <v>1496</v>
      </c>
      <c r="Q110" s="203">
        <v>269.78787980000004</v>
      </c>
      <c r="R110" s="203" t="s">
        <v>1625</v>
      </c>
      <c r="S110" s="203" t="s">
        <v>41</v>
      </c>
      <c r="T110" s="203"/>
      <c r="U110" s="203">
        <v>260</v>
      </c>
      <c r="V110" s="203" t="s">
        <v>35</v>
      </c>
      <c r="W110" s="203" t="s">
        <v>36</v>
      </c>
      <c r="X110" s="237" t="s">
        <v>2772</v>
      </c>
      <c r="Y110" s="237" t="s">
        <v>2773</v>
      </c>
      <c r="Z110" s="237" t="s">
        <v>2774</v>
      </c>
      <c r="AA110" s="203"/>
      <c r="AB110" s="203"/>
      <c r="AC110" s="234" t="s">
        <v>2390</v>
      </c>
      <c r="AD110" s="234">
        <v>0.16140155502669684</v>
      </c>
      <c r="AE110" s="234">
        <v>101531114</v>
      </c>
      <c r="AF110" s="234">
        <v>278.18815000000001</v>
      </c>
      <c r="AG110" s="234"/>
      <c r="AH110" s="234" t="s">
        <v>2760</v>
      </c>
      <c r="AI110" s="234">
        <v>2</v>
      </c>
      <c r="AJ110" s="200">
        <v>40865</v>
      </c>
      <c r="AK110" s="234"/>
      <c r="AL110" s="234" t="s">
        <v>2580</v>
      </c>
      <c r="AM110" s="234"/>
      <c r="AN110" s="234" t="s">
        <v>2581</v>
      </c>
      <c r="AO110" s="234">
        <f t="shared" si="6"/>
        <v>44.9</v>
      </c>
      <c r="AP110" s="232" t="s">
        <v>2813</v>
      </c>
    </row>
    <row r="111" spans="1:42" s="236" customFormat="1" ht="135" hidden="1">
      <c r="A111" s="203" t="s">
        <v>1440</v>
      </c>
      <c r="B111" s="203" t="s">
        <v>1619</v>
      </c>
      <c r="C111" s="203" t="s">
        <v>1442</v>
      </c>
      <c r="D111" s="203" t="s">
        <v>1620</v>
      </c>
      <c r="E111" s="203" t="s">
        <v>1444</v>
      </c>
      <c r="F111" s="203" t="s">
        <v>1621</v>
      </c>
      <c r="G111" s="203">
        <v>8479311</v>
      </c>
      <c r="H111" s="203" t="s">
        <v>1622</v>
      </c>
      <c r="I111" s="203" t="s">
        <v>1486</v>
      </c>
      <c r="J111" s="203" t="s">
        <v>41</v>
      </c>
      <c r="K111" s="203" t="s">
        <v>1623</v>
      </c>
      <c r="L111" s="203" t="s">
        <v>50</v>
      </c>
      <c r="M111" s="203" t="s">
        <v>32</v>
      </c>
      <c r="N111" s="203">
        <v>2008</v>
      </c>
      <c r="O111" s="203" t="s">
        <v>1624</v>
      </c>
      <c r="P111" s="203" t="s">
        <v>1496</v>
      </c>
      <c r="Q111" s="203">
        <v>269.78787980000004</v>
      </c>
      <c r="R111" s="203" t="s">
        <v>1625</v>
      </c>
      <c r="S111" s="203" t="s">
        <v>41</v>
      </c>
      <c r="T111" s="203"/>
      <c r="U111" s="203">
        <v>260</v>
      </c>
      <c r="V111" s="203" t="s">
        <v>35</v>
      </c>
      <c r="W111" s="203" t="s">
        <v>36</v>
      </c>
      <c r="X111" s="237" t="s">
        <v>2772</v>
      </c>
      <c r="Y111" s="237" t="s">
        <v>2773</v>
      </c>
      <c r="Z111" s="237" t="s">
        <v>2774</v>
      </c>
      <c r="AA111" s="203"/>
      <c r="AB111" s="203"/>
      <c r="AC111" s="234" t="s">
        <v>2390</v>
      </c>
      <c r="AD111" s="234">
        <v>0.16283943079530885</v>
      </c>
      <c r="AE111" s="234">
        <v>101531314</v>
      </c>
      <c r="AF111" s="234">
        <v>278.18815000000001</v>
      </c>
      <c r="AG111" s="234"/>
      <c r="AH111" s="234" t="s">
        <v>2760</v>
      </c>
      <c r="AI111" s="234">
        <v>2</v>
      </c>
      <c r="AJ111" s="200">
        <v>40865</v>
      </c>
      <c r="AK111" s="234"/>
      <c r="AL111" s="234" t="s">
        <v>2580</v>
      </c>
      <c r="AM111" s="234"/>
      <c r="AN111" s="234" t="s">
        <v>2581</v>
      </c>
      <c r="AO111" s="234">
        <f t="shared" si="6"/>
        <v>45.3</v>
      </c>
      <c r="AP111" s="232" t="s">
        <v>2813</v>
      </c>
    </row>
    <row r="112" spans="1:42" s="236" customFormat="1" ht="135" hidden="1">
      <c r="A112" s="203" t="s">
        <v>1440</v>
      </c>
      <c r="B112" s="203" t="s">
        <v>1619</v>
      </c>
      <c r="C112" s="203" t="s">
        <v>1442</v>
      </c>
      <c r="D112" s="203" t="s">
        <v>1620</v>
      </c>
      <c r="E112" s="203" t="s">
        <v>1444</v>
      </c>
      <c r="F112" s="203" t="s">
        <v>1621</v>
      </c>
      <c r="G112" s="203">
        <v>8479311</v>
      </c>
      <c r="H112" s="203" t="s">
        <v>1622</v>
      </c>
      <c r="I112" s="203" t="s">
        <v>1486</v>
      </c>
      <c r="J112" s="203" t="s">
        <v>41</v>
      </c>
      <c r="K112" s="203" t="s">
        <v>1623</v>
      </c>
      <c r="L112" s="203" t="s">
        <v>50</v>
      </c>
      <c r="M112" s="203" t="s">
        <v>32</v>
      </c>
      <c r="N112" s="203">
        <v>2008</v>
      </c>
      <c r="O112" s="203" t="s">
        <v>1624</v>
      </c>
      <c r="P112" s="203" t="s">
        <v>1496</v>
      </c>
      <c r="Q112" s="203">
        <v>269.78787980000004</v>
      </c>
      <c r="R112" s="203" t="s">
        <v>1625</v>
      </c>
      <c r="S112" s="203" t="s">
        <v>41</v>
      </c>
      <c r="T112" s="203"/>
      <c r="U112" s="203">
        <v>260</v>
      </c>
      <c r="V112" s="203" t="s">
        <v>35</v>
      </c>
      <c r="W112" s="203" t="s">
        <v>36</v>
      </c>
      <c r="X112" s="237" t="s">
        <v>2772</v>
      </c>
      <c r="Y112" s="237" t="s">
        <v>2773</v>
      </c>
      <c r="Z112" s="237" t="s">
        <v>2774</v>
      </c>
      <c r="AA112" s="203"/>
      <c r="AB112" s="203"/>
      <c r="AC112" s="234" t="s">
        <v>2390</v>
      </c>
      <c r="AD112" s="234">
        <v>0.16607465127468587</v>
      </c>
      <c r="AE112" s="234">
        <v>101531214</v>
      </c>
      <c r="AF112" s="234">
        <v>278.18815000000001</v>
      </c>
      <c r="AG112" s="234"/>
      <c r="AH112" s="234" t="s">
        <v>2760</v>
      </c>
      <c r="AI112" s="234">
        <v>2</v>
      </c>
      <c r="AJ112" s="200">
        <v>40865</v>
      </c>
      <c r="AK112" s="234"/>
      <c r="AL112" s="234" t="s">
        <v>2580</v>
      </c>
      <c r="AM112" s="234"/>
      <c r="AN112" s="234" t="s">
        <v>2581</v>
      </c>
      <c r="AO112" s="234">
        <f t="shared" si="6"/>
        <v>46.20000000000001</v>
      </c>
      <c r="AP112" s="232" t="s">
        <v>2813</v>
      </c>
    </row>
    <row r="113" spans="1:42" s="236" customFormat="1" ht="135" hidden="1">
      <c r="A113" s="203" t="s">
        <v>1440</v>
      </c>
      <c r="B113" s="203" t="s">
        <v>1619</v>
      </c>
      <c r="C113" s="203" t="s">
        <v>1442</v>
      </c>
      <c r="D113" s="203" t="s">
        <v>1620</v>
      </c>
      <c r="E113" s="203" t="s">
        <v>1444</v>
      </c>
      <c r="F113" s="203" t="s">
        <v>1621</v>
      </c>
      <c r="G113" s="203">
        <v>8479311</v>
      </c>
      <c r="H113" s="203" t="s">
        <v>1622</v>
      </c>
      <c r="I113" s="203" t="s">
        <v>1486</v>
      </c>
      <c r="J113" s="203" t="s">
        <v>41</v>
      </c>
      <c r="K113" s="203" t="s">
        <v>1623</v>
      </c>
      <c r="L113" s="203" t="s">
        <v>50</v>
      </c>
      <c r="M113" s="203" t="s">
        <v>32</v>
      </c>
      <c r="N113" s="203">
        <v>2008</v>
      </c>
      <c r="O113" s="203" t="s">
        <v>1624</v>
      </c>
      <c r="P113" s="203" t="s">
        <v>1496</v>
      </c>
      <c r="Q113" s="203">
        <v>269.78787980000004</v>
      </c>
      <c r="R113" s="203" t="s">
        <v>1625</v>
      </c>
      <c r="S113" s="203" t="s">
        <v>41</v>
      </c>
      <c r="T113" s="203"/>
      <c r="U113" s="203">
        <v>260</v>
      </c>
      <c r="V113" s="203" t="s">
        <v>35</v>
      </c>
      <c r="W113" s="203" t="s">
        <v>36</v>
      </c>
      <c r="X113" s="237" t="s">
        <v>2772</v>
      </c>
      <c r="Y113" s="237" t="s">
        <v>2773</v>
      </c>
      <c r="Z113" s="237" t="s">
        <v>2774</v>
      </c>
      <c r="AA113" s="203"/>
      <c r="AB113" s="203"/>
      <c r="AC113" s="234" t="s">
        <v>2390</v>
      </c>
      <c r="AD113" s="234">
        <v>0.16823146492760385</v>
      </c>
      <c r="AE113" s="234">
        <v>101531414</v>
      </c>
      <c r="AF113" s="234">
        <v>278.18815000000001</v>
      </c>
      <c r="AG113" s="234"/>
      <c r="AH113" s="234" t="s">
        <v>2760</v>
      </c>
      <c r="AI113" s="234">
        <v>2</v>
      </c>
      <c r="AJ113" s="200">
        <v>40865</v>
      </c>
      <c r="AK113" s="234"/>
      <c r="AL113" s="234" t="s">
        <v>2580</v>
      </c>
      <c r="AM113" s="234"/>
      <c r="AN113" s="234" t="s">
        <v>2581</v>
      </c>
      <c r="AO113" s="234">
        <f t="shared" si="6"/>
        <v>46.800000000000004</v>
      </c>
      <c r="AP113" s="232" t="s">
        <v>2813</v>
      </c>
    </row>
    <row r="114" spans="1:42" s="236" customFormat="1" ht="135" hidden="1">
      <c r="A114" s="203" t="s">
        <v>1440</v>
      </c>
      <c r="B114" s="203" t="s">
        <v>1619</v>
      </c>
      <c r="C114" s="203" t="s">
        <v>1442</v>
      </c>
      <c r="D114" s="203" t="s">
        <v>1620</v>
      </c>
      <c r="E114" s="203" t="s">
        <v>1444</v>
      </c>
      <c r="F114" s="203" t="s">
        <v>1621</v>
      </c>
      <c r="G114" s="203">
        <v>8479311</v>
      </c>
      <c r="H114" s="203" t="s">
        <v>1622</v>
      </c>
      <c r="I114" s="203" t="s">
        <v>1486</v>
      </c>
      <c r="J114" s="203" t="s">
        <v>41</v>
      </c>
      <c r="K114" s="203" t="s">
        <v>1623</v>
      </c>
      <c r="L114" s="203" t="s">
        <v>50</v>
      </c>
      <c r="M114" s="203" t="s">
        <v>32</v>
      </c>
      <c r="N114" s="203">
        <v>2008</v>
      </c>
      <c r="O114" s="203" t="s">
        <v>1624</v>
      </c>
      <c r="P114" s="203" t="s">
        <v>1496</v>
      </c>
      <c r="Q114" s="203">
        <v>269.78787980000004</v>
      </c>
      <c r="R114" s="203" t="s">
        <v>1625</v>
      </c>
      <c r="S114" s="203" t="s">
        <v>41</v>
      </c>
      <c r="T114" s="203"/>
      <c r="U114" s="203">
        <v>260</v>
      </c>
      <c r="V114" s="203" t="s">
        <v>35</v>
      </c>
      <c r="W114" s="203" t="s">
        <v>36</v>
      </c>
      <c r="X114" s="237" t="s">
        <v>2772</v>
      </c>
      <c r="Y114" s="237" t="s">
        <v>2773</v>
      </c>
      <c r="Z114" s="237" t="s">
        <v>2774</v>
      </c>
      <c r="AA114" s="203"/>
      <c r="AB114" s="203"/>
      <c r="AC114" s="234" t="s">
        <v>2390</v>
      </c>
      <c r="AD114" s="234">
        <v>0.17182615434913384</v>
      </c>
      <c r="AE114" s="234">
        <v>101531014</v>
      </c>
      <c r="AF114" s="234">
        <v>278.18815000000001</v>
      </c>
      <c r="AG114" s="234"/>
      <c r="AH114" s="234" t="s">
        <v>2760</v>
      </c>
      <c r="AI114" s="234">
        <v>2</v>
      </c>
      <c r="AJ114" s="200">
        <v>40865</v>
      </c>
      <c r="AK114" s="234"/>
      <c r="AL114" s="234" t="s">
        <v>2580</v>
      </c>
      <c r="AM114" s="234"/>
      <c r="AN114" s="234" t="s">
        <v>2581</v>
      </c>
      <c r="AO114" s="234">
        <f t="shared" si="6"/>
        <v>47.8</v>
      </c>
      <c r="AP114" s="232" t="s">
        <v>2813</v>
      </c>
    </row>
    <row r="115" spans="1:42" ht="102" hidden="1">
      <c r="A115" s="203" t="s">
        <v>896</v>
      </c>
      <c r="B115" s="203" t="s">
        <v>1498</v>
      </c>
      <c r="C115" s="203" t="s">
        <v>483</v>
      </c>
      <c r="D115" s="203" t="s">
        <v>1499</v>
      </c>
      <c r="E115" s="203" t="s">
        <v>41</v>
      </c>
      <c r="F115" s="203" t="s">
        <v>41</v>
      </c>
      <c r="G115" s="203">
        <v>9143811</v>
      </c>
      <c r="H115" s="203" t="s">
        <v>1626</v>
      </c>
      <c r="I115" s="203" t="s">
        <v>1486</v>
      </c>
      <c r="J115" s="203" t="s">
        <v>41</v>
      </c>
      <c r="K115" s="203" t="s">
        <v>1627</v>
      </c>
      <c r="L115" s="203" t="s">
        <v>41</v>
      </c>
      <c r="M115" s="203" t="s">
        <v>32</v>
      </c>
      <c r="N115" s="203">
        <v>2008</v>
      </c>
      <c r="O115" s="203" t="s">
        <v>1628</v>
      </c>
      <c r="P115" s="203" t="s">
        <v>1629</v>
      </c>
      <c r="Q115" s="203">
        <v>2.4</v>
      </c>
      <c r="R115" s="203" t="s">
        <v>1497</v>
      </c>
      <c r="S115" s="203" t="s">
        <v>41</v>
      </c>
      <c r="T115" s="203"/>
      <c r="U115" s="203">
        <v>6.63</v>
      </c>
      <c r="V115" s="203" t="s">
        <v>35</v>
      </c>
      <c r="W115" s="203" t="s">
        <v>36</v>
      </c>
      <c r="X115" s="203" t="s">
        <v>2285</v>
      </c>
      <c r="Y115" s="203" t="s">
        <v>2466</v>
      </c>
      <c r="Z115" s="203"/>
      <c r="AA115" s="203"/>
      <c r="AB115" s="203"/>
      <c r="AC115" s="231" t="s">
        <v>2360</v>
      </c>
      <c r="AD115" s="231"/>
      <c r="AE115" s="231"/>
      <c r="AF115" s="231"/>
      <c r="AG115" s="231"/>
      <c r="AH115" s="231"/>
      <c r="AI115" s="231">
        <v>2</v>
      </c>
      <c r="AJ115" s="182">
        <v>40853</v>
      </c>
      <c r="AK115" s="231"/>
      <c r="AL115" s="231" t="s">
        <v>2580</v>
      </c>
      <c r="AM115" s="231" t="s">
        <v>2581</v>
      </c>
      <c r="AN115" s="231"/>
      <c r="AO115" s="231"/>
      <c r="AP115" s="232" t="s">
        <v>2813</v>
      </c>
    </row>
    <row r="116" spans="1:42" ht="89.25" hidden="1">
      <c r="A116" s="203" t="s">
        <v>893</v>
      </c>
      <c r="B116" s="203" t="s">
        <v>1630</v>
      </c>
      <c r="C116" s="203" t="s">
        <v>440</v>
      </c>
      <c r="D116" s="203" t="s">
        <v>1631</v>
      </c>
      <c r="E116" s="203" t="s">
        <v>442</v>
      </c>
      <c r="F116" s="203" t="s">
        <v>1632</v>
      </c>
      <c r="G116" s="203" t="s">
        <v>1633</v>
      </c>
      <c r="H116" s="203" t="s">
        <v>1634</v>
      </c>
      <c r="I116" s="203" t="s">
        <v>1486</v>
      </c>
      <c r="J116" s="203" t="s">
        <v>41</v>
      </c>
      <c r="K116" s="203" t="s">
        <v>1635</v>
      </c>
      <c r="L116" s="203" t="s">
        <v>50</v>
      </c>
      <c r="M116" s="203" t="s">
        <v>32</v>
      </c>
      <c r="N116" s="203">
        <v>2010</v>
      </c>
      <c r="O116" s="203" t="s">
        <v>1636</v>
      </c>
      <c r="P116" s="203" t="s">
        <v>1637</v>
      </c>
      <c r="Q116" s="203">
        <v>725</v>
      </c>
      <c r="R116" s="203" t="s">
        <v>1497</v>
      </c>
      <c r="S116" s="203" t="s">
        <v>41</v>
      </c>
      <c r="T116" s="203"/>
      <c r="U116" s="203">
        <v>612.24</v>
      </c>
      <c r="V116" s="203" t="s">
        <v>35</v>
      </c>
      <c r="W116" s="203" t="s">
        <v>36</v>
      </c>
      <c r="X116" s="203" t="s">
        <v>2300</v>
      </c>
      <c r="Y116" s="203" t="s">
        <v>2301</v>
      </c>
      <c r="Z116" s="203" t="s">
        <v>2302</v>
      </c>
      <c r="AA116" s="238" t="s">
        <v>2303</v>
      </c>
      <c r="AB116" s="203">
        <v>1</v>
      </c>
      <c r="AC116" s="203" t="s">
        <v>2304</v>
      </c>
      <c r="AD116" s="231">
        <v>1</v>
      </c>
      <c r="AE116" s="235" t="s">
        <v>2299</v>
      </c>
      <c r="AF116" s="235"/>
      <c r="AG116" s="232"/>
      <c r="AH116" s="231" t="s">
        <v>2745</v>
      </c>
      <c r="AI116" s="231">
        <v>2</v>
      </c>
      <c r="AJ116" s="182">
        <v>40827</v>
      </c>
      <c r="AK116" s="231"/>
      <c r="AL116" s="231" t="s">
        <v>2580</v>
      </c>
      <c r="AM116" s="231" t="s">
        <v>2581</v>
      </c>
      <c r="AN116" s="231"/>
      <c r="AO116" s="231">
        <f t="shared" ref="AO116:AO118" si="7">AD116*U116</f>
        <v>612.24</v>
      </c>
      <c r="AP116" s="232" t="s">
        <v>2813</v>
      </c>
    </row>
    <row r="117" spans="1:42" s="236" customFormat="1" ht="114.75" hidden="1">
      <c r="A117" s="203" t="s">
        <v>1488</v>
      </c>
      <c r="B117" s="203" t="s">
        <v>1638</v>
      </c>
      <c r="C117" s="203" t="s">
        <v>1490</v>
      </c>
      <c r="D117" s="203" t="s">
        <v>1639</v>
      </c>
      <c r="E117" s="203" t="s">
        <v>1492</v>
      </c>
      <c r="F117" s="203" t="s">
        <v>1640</v>
      </c>
      <c r="G117" s="203">
        <v>7450811</v>
      </c>
      <c r="H117" s="203" t="s">
        <v>1641</v>
      </c>
      <c r="I117" s="203" t="s">
        <v>1486</v>
      </c>
      <c r="J117" s="203" t="s">
        <v>41</v>
      </c>
      <c r="K117" s="203" t="s">
        <v>1642</v>
      </c>
      <c r="L117" s="203" t="s">
        <v>1643</v>
      </c>
      <c r="M117" s="203" t="s">
        <v>32</v>
      </c>
      <c r="N117" s="203">
        <v>2008</v>
      </c>
      <c r="O117" s="203" t="s">
        <v>1644</v>
      </c>
      <c r="P117" s="203" t="s">
        <v>1645</v>
      </c>
      <c r="Q117" s="203">
        <v>778.50000000000011</v>
      </c>
      <c r="R117" s="203" t="s">
        <v>1497</v>
      </c>
      <c r="S117" s="203" t="s">
        <v>41</v>
      </c>
      <c r="T117" s="203"/>
      <c r="U117" s="203">
        <v>681</v>
      </c>
      <c r="V117" s="203" t="s">
        <v>35</v>
      </c>
      <c r="W117" s="203" t="s">
        <v>36</v>
      </c>
      <c r="X117" s="203"/>
      <c r="Y117" s="203" t="s">
        <v>2775</v>
      </c>
      <c r="Z117" s="203"/>
      <c r="AA117" s="203"/>
      <c r="AB117" s="203"/>
      <c r="AC117" s="234" t="s">
        <v>2304</v>
      </c>
      <c r="AD117" s="234">
        <f>679/681</f>
        <v>0.99706314243759175</v>
      </c>
      <c r="AE117" s="235">
        <v>66938514</v>
      </c>
      <c r="AF117" s="234"/>
      <c r="AG117" s="239"/>
      <c r="AH117" s="234" t="s">
        <v>2776</v>
      </c>
      <c r="AI117" s="234">
        <v>2</v>
      </c>
      <c r="AJ117" s="200">
        <v>40865</v>
      </c>
      <c r="AK117" s="234"/>
      <c r="AL117" s="234" t="s">
        <v>2580</v>
      </c>
      <c r="AM117" s="234" t="s">
        <v>2581</v>
      </c>
      <c r="AN117" s="234"/>
      <c r="AO117" s="234">
        <f t="shared" si="7"/>
        <v>679</v>
      </c>
      <c r="AP117" s="232" t="s">
        <v>2813</v>
      </c>
    </row>
    <row r="118" spans="1:42" s="236" customFormat="1" ht="114.75" hidden="1">
      <c r="A118" s="203" t="s">
        <v>1488</v>
      </c>
      <c r="B118" s="203" t="s">
        <v>1638</v>
      </c>
      <c r="C118" s="203" t="s">
        <v>1490</v>
      </c>
      <c r="D118" s="203" t="s">
        <v>1639</v>
      </c>
      <c r="E118" s="203" t="s">
        <v>1492</v>
      </c>
      <c r="F118" s="203" t="s">
        <v>1640</v>
      </c>
      <c r="G118" s="203">
        <v>7450811</v>
      </c>
      <c r="H118" s="203" t="s">
        <v>1641</v>
      </c>
      <c r="I118" s="203" t="s">
        <v>1486</v>
      </c>
      <c r="J118" s="203" t="s">
        <v>41</v>
      </c>
      <c r="K118" s="203" t="s">
        <v>1642</v>
      </c>
      <c r="L118" s="203" t="s">
        <v>1643</v>
      </c>
      <c r="M118" s="203" t="s">
        <v>32</v>
      </c>
      <c r="N118" s="203">
        <v>2008</v>
      </c>
      <c r="O118" s="203" t="s">
        <v>1644</v>
      </c>
      <c r="P118" s="203" t="s">
        <v>1645</v>
      </c>
      <c r="Q118" s="203">
        <v>778.50000000000011</v>
      </c>
      <c r="R118" s="203" t="s">
        <v>1497</v>
      </c>
      <c r="S118" s="203" t="s">
        <v>41</v>
      </c>
      <c r="T118" s="203"/>
      <c r="U118" s="203">
        <v>681</v>
      </c>
      <c r="V118" s="203" t="s">
        <v>35</v>
      </c>
      <c r="W118" s="203" t="s">
        <v>36</v>
      </c>
      <c r="X118" s="203"/>
      <c r="Y118" s="203" t="s">
        <v>2775</v>
      </c>
      <c r="Z118" s="203"/>
      <c r="AA118" s="203"/>
      <c r="AB118" s="203"/>
      <c r="AC118" s="234" t="s">
        <v>2304</v>
      </c>
      <c r="AD118" s="234">
        <f>2/681</f>
        <v>2.936857562408223E-3</v>
      </c>
      <c r="AE118" s="235">
        <v>66938614</v>
      </c>
      <c r="AF118" s="234"/>
      <c r="AG118" s="239"/>
      <c r="AH118" s="234" t="s">
        <v>2776</v>
      </c>
      <c r="AI118" s="234">
        <v>2</v>
      </c>
      <c r="AJ118" s="200">
        <v>40865</v>
      </c>
      <c r="AK118" s="234"/>
      <c r="AL118" s="234" t="s">
        <v>2580</v>
      </c>
      <c r="AM118" s="234" t="s">
        <v>2581</v>
      </c>
      <c r="AN118" s="234"/>
      <c r="AO118" s="234">
        <f t="shared" si="7"/>
        <v>2</v>
      </c>
      <c r="AP118" s="232" t="s">
        <v>2813</v>
      </c>
    </row>
    <row r="119" spans="1:42" ht="153" hidden="1">
      <c r="A119" s="203" t="s">
        <v>1646</v>
      </c>
      <c r="B119" s="203" t="s">
        <v>1647</v>
      </c>
      <c r="C119" s="203" t="s">
        <v>1648</v>
      </c>
      <c r="D119" s="203" t="s">
        <v>1649</v>
      </c>
      <c r="E119" s="203" t="s">
        <v>1650</v>
      </c>
      <c r="F119" s="203" t="s">
        <v>1651</v>
      </c>
      <c r="G119" s="203" t="s">
        <v>1652</v>
      </c>
      <c r="H119" s="203" t="s">
        <v>1653</v>
      </c>
      <c r="I119" s="203" t="s">
        <v>1486</v>
      </c>
      <c r="J119" s="203" t="s">
        <v>41</v>
      </c>
      <c r="K119" s="203" t="s">
        <v>1654</v>
      </c>
      <c r="L119" s="203" t="s">
        <v>50</v>
      </c>
      <c r="M119" s="203" t="s">
        <v>32</v>
      </c>
      <c r="N119" s="203">
        <v>2008</v>
      </c>
      <c r="O119" s="203" t="s">
        <v>1655</v>
      </c>
      <c r="P119" s="203" t="s">
        <v>1656</v>
      </c>
      <c r="Q119" s="203">
        <v>258.01401554</v>
      </c>
      <c r="R119" s="203" t="s">
        <v>1657</v>
      </c>
      <c r="S119" s="203">
        <v>4.2400000000000001E-5</v>
      </c>
      <c r="T119" s="203"/>
      <c r="U119" s="203">
        <v>0.38</v>
      </c>
      <c r="V119" s="203" t="s">
        <v>1658</v>
      </c>
      <c r="W119" s="203" t="s">
        <v>1506</v>
      </c>
      <c r="X119" s="203" t="s">
        <v>2300</v>
      </c>
      <c r="Y119" s="203" t="s">
        <v>2428</v>
      </c>
      <c r="Z119" s="203"/>
      <c r="AA119" s="203"/>
      <c r="AB119" s="203"/>
      <c r="AC119" s="231" t="s">
        <v>2297</v>
      </c>
      <c r="AD119" s="231"/>
      <c r="AE119" s="231"/>
      <c r="AF119" s="231"/>
      <c r="AG119" s="232"/>
      <c r="AH119" s="231"/>
      <c r="AI119" s="231">
        <v>9</v>
      </c>
      <c r="AJ119" s="182">
        <v>40849</v>
      </c>
      <c r="AK119" s="231"/>
      <c r="AL119" s="231" t="s">
        <v>2580</v>
      </c>
      <c r="AM119" s="231" t="s">
        <v>2581</v>
      </c>
      <c r="AN119" s="231"/>
      <c r="AO119" s="231"/>
      <c r="AP119" s="232" t="s">
        <v>2813</v>
      </c>
    </row>
    <row r="120" spans="1:42" ht="89.25" hidden="1">
      <c r="A120" s="203" t="s">
        <v>896</v>
      </c>
      <c r="B120" s="203" t="s">
        <v>1659</v>
      </c>
      <c r="C120" s="203" t="s">
        <v>483</v>
      </c>
      <c r="D120" s="203" t="s">
        <v>1660</v>
      </c>
      <c r="E120" s="203" t="s">
        <v>485</v>
      </c>
      <c r="F120" s="203" t="s">
        <v>117</v>
      </c>
      <c r="G120" s="203" t="s">
        <v>1661</v>
      </c>
      <c r="H120" s="203" t="s">
        <v>1662</v>
      </c>
      <c r="I120" s="203" t="s">
        <v>240</v>
      </c>
      <c r="J120" s="203" t="s">
        <v>41</v>
      </c>
      <c r="K120" s="203" t="s">
        <v>1663</v>
      </c>
      <c r="L120" s="203" t="s">
        <v>1664</v>
      </c>
      <c r="M120" s="203" t="s">
        <v>32</v>
      </c>
      <c r="N120" s="203">
        <v>1979</v>
      </c>
      <c r="O120" s="203" t="s">
        <v>1665</v>
      </c>
      <c r="P120" s="203" t="s">
        <v>1666</v>
      </c>
      <c r="Q120" s="203">
        <v>3.8454058</v>
      </c>
      <c r="R120" s="203" t="s">
        <v>1667</v>
      </c>
      <c r="S120" s="203" t="s">
        <v>41</v>
      </c>
      <c r="T120" s="203">
        <v>1.184812E-9</v>
      </c>
      <c r="U120" s="203"/>
      <c r="V120" s="203" t="s">
        <v>1668</v>
      </c>
      <c r="W120" s="203" t="s">
        <v>1669</v>
      </c>
      <c r="X120" s="203" t="s">
        <v>2455</v>
      </c>
      <c r="Y120" s="203" t="s">
        <v>2556</v>
      </c>
      <c r="Z120" s="203"/>
      <c r="AA120" s="203"/>
      <c r="AB120" s="203"/>
      <c r="AC120" s="234" t="s">
        <v>2360</v>
      </c>
      <c r="AD120" s="231"/>
      <c r="AE120" s="231"/>
      <c r="AF120" s="231"/>
      <c r="AG120" s="232"/>
      <c r="AH120" s="231"/>
      <c r="AI120" s="231">
        <v>2</v>
      </c>
      <c r="AJ120" s="182">
        <v>40853</v>
      </c>
      <c r="AK120" s="231"/>
      <c r="AL120" s="231" t="s">
        <v>2580</v>
      </c>
      <c r="AM120" s="231" t="s">
        <v>2581</v>
      </c>
      <c r="AN120" s="231"/>
      <c r="AO120" s="231"/>
      <c r="AP120" s="232" t="s">
        <v>2813</v>
      </c>
    </row>
    <row r="121" spans="1:42" ht="204" hidden="1">
      <c r="A121" s="203" t="s">
        <v>906</v>
      </c>
      <c r="B121" s="203" t="s">
        <v>1670</v>
      </c>
      <c r="C121" s="203" t="s">
        <v>136</v>
      </c>
      <c r="D121" s="203" t="s">
        <v>1671</v>
      </c>
      <c r="E121" s="203" t="s">
        <v>1066</v>
      </c>
      <c r="F121" s="203" t="s">
        <v>1672</v>
      </c>
      <c r="G121" s="203" t="s">
        <v>1673</v>
      </c>
      <c r="H121" s="203" t="s">
        <v>1674</v>
      </c>
      <c r="I121" s="203" t="s">
        <v>240</v>
      </c>
      <c r="J121" s="203" t="s">
        <v>41</v>
      </c>
      <c r="K121" s="203" t="s">
        <v>1675</v>
      </c>
      <c r="L121" s="203" t="s">
        <v>50</v>
      </c>
      <c r="M121" s="203" t="s">
        <v>32</v>
      </c>
      <c r="N121" s="203">
        <v>2008</v>
      </c>
      <c r="O121" s="203" t="s">
        <v>1676</v>
      </c>
      <c r="P121" s="203" t="s">
        <v>1677</v>
      </c>
      <c r="Q121" s="203">
        <v>2.7466759999999999</v>
      </c>
      <c r="R121" s="203" t="s">
        <v>1667</v>
      </c>
      <c r="S121" s="203" t="s">
        <v>41</v>
      </c>
      <c r="T121" s="203"/>
      <c r="U121" s="203"/>
      <c r="V121" s="203" t="s">
        <v>1668</v>
      </c>
      <c r="W121" s="203" t="s">
        <v>1669</v>
      </c>
      <c r="X121" s="203"/>
      <c r="Y121" s="203" t="s">
        <v>2455</v>
      </c>
      <c r="Z121" s="203" t="s">
        <v>2456</v>
      </c>
      <c r="AA121" s="203" t="s">
        <v>2302</v>
      </c>
      <c r="AB121" s="203"/>
      <c r="AC121" s="203" t="s">
        <v>2360</v>
      </c>
      <c r="AD121" s="231"/>
      <c r="AE121" s="231"/>
      <c r="AF121" s="231"/>
      <c r="AG121" s="232"/>
      <c r="AH121" s="231"/>
      <c r="AI121" s="231">
        <v>2</v>
      </c>
      <c r="AJ121" s="182">
        <v>40853</v>
      </c>
      <c r="AK121" s="231"/>
      <c r="AL121" s="231" t="s">
        <v>2580</v>
      </c>
      <c r="AM121" s="231" t="s">
        <v>2581</v>
      </c>
      <c r="AN121" s="231"/>
      <c r="AO121" s="231"/>
      <c r="AP121" s="232" t="s">
        <v>2813</v>
      </c>
    </row>
    <row r="122" spans="1:42" s="236" customFormat="1" ht="153" hidden="1">
      <c r="A122" s="203" t="s">
        <v>897</v>
      </c>
      <c r="B122" s="203" t="s">
        <v>840</v>
      </c>
      <c r="C122" s="203" t="s">
        <v>504</v>
      </c>
      <c r="D122" s="203" t="s">
        <v>853</v>
      </c>
      <c r="E122" s="203" t="s">
        <v>506</v>
      </c>
      <c r="F122" s="203" t="s">
        <v>586</v>
      </c>
      <c r="G122" s="203">
        <v>4878811</v>
      </c>
      <c r="H122" s="203" t="s">
        <v>41</v>
      </c>
      <c r="I122" s="203" t="s">
        <v>240</v>
      </c>
      <c r="J122" s="203" t="s">
        <v>41</v>
      </c>
      <c r="K122" s="203" t="s">
        <v>1678</v>
      </c>
      <c r="L122" s="203" t="s">
        <v>50</v>
      </c>
      <c r="M122" s="203" t="s">
        <v>32</v>
      </c>
      <c r="N122" s="203">
        <v>2008</v>
      </c>
      <c r="O122" s="203" t="s">
        <v>1679</v>
      </c>
      <c r="P122" s="203" t="s">
        <v>839</v>
      </c>
      <c r="Q122" s="203">
        <v>6.8635959999999994</v>
      </c>
      <c r="R122" s="203" t="s">
        <v>1667</v>
      </c>
      <c r="S122" s="203" t="s">
        <v>41</v>
      </c>
      <c r="T122" s="203"/>
      <c r="U122" s="203"/>
      <c r="V122" s="203" t="s">
        <v>1668</v>
      </c>
      <c r="W122" s="203" t="s">
        <v>1669</v>
      </c>
      <c r="X122" s="203" t="s">
        <v>2510</v>
      </c>
      <c r="Y122" s="203"/>
      <c r="Z122" s="203"/>
      <c r="AA122" s="203"/>
      <c r="AB122" s="203"/>
      <c r="AC122" s="234" t="s">
        <v>2345</v>
      </c>
      <c r="AD122" s="234">
        <v>1</v>
      </c>
      <c r="AE122" s="231">
        <v>99444714</v>
      </c>
      <c r="AF122" s="234"/>
      <c r="AG122" s="239"/>
      <c r="AH122" s="234" t="s">
        <v>2777</v>
      </c>
      <c r="AI122" s="234">
        <v>2</v>
      </c>
      <c r="AJ122" s="200">
        <v>40865</v>
      </c>
      <c r="AK122" s="234"/>
      <c r="AL122" s="234" t="s">
        <v>2580</v>
      </c>
      <c r="AM122" s="234" t="s">
        <v>2581</v>
      </c>
      <c r="AN122" s="234"/>
      <c r="AO122" s="234">
        <f t="shared" ref="AO122" si="8">AD122*Q122</f>
        <v>6.8635959999999994</v>
      </c>
      <c r="AP122" s="232" t="s">
        <v>2813</v>
      </c>
    </row>
    <row r="123" spans="1:42" ht="89.25" hidden="1">
      <c r="A123" s="203" t="s">
        <v>896</v>
      </c>
      <c r="B123" s="203" t="s">
        <v>1659</v>
      </c>
      <c r="C123" s="203" t="s">
        <v>483</v>
      </c>
      <c r="D123" s="203" t="s">
        <v>1660</v>
      </c>
      <c r="E123" s="203" t="s">
        <v>485</v>
      </c>
      <c r="F123" s="203" t="s">
        <v>1680</v>
      </c>
      <c r="G123" s="203" t="s">
        <v>1681</v>
      </c>
      <c r="H123" s="203" t="s">
        <v>41</v>
      </c>
      <c r="I123" s="203" t="s">
        <v>240</v>
      </c>
      <c r="J123" s="203" t="s">
        <v>41</v>
      </c>
      <c r="K123" s="203" t="s">
        <v>1682</v>
      </c>
      <c r="L123" s="203" t="s">
        <v>1683</v>
      </c>
      <c r="M123" s="203" t="s">
        <v>32</v>
      </c>
      <c r="N123" s="203">
        <v>1980</v>
      </c>
      <c r="O123" s="203" t="s">
        <v>1684</v>
      </c>
      <c r="P123" s="203" t="s">
        <v>1685</v>
      </c>
      <c r="Q123" s="203">
        <v>7.6407980000000002</v>
      </c>
      <c r="R123" s="203" t="s">
        <v>1667</v>
      </c>
      <c r="S123" s="203" t="s">
        <v>41</v>
      </c>
      <c r="T123" s="203">
        <v>7.8809999999999996E-9</v>
      </c>
      <c r="U123" s="203"/>
      <c r="V123" s="203" t="s">
        <v>1668</v>
      </c>
      <c r="W123" s="203" t="s">
        <v>1686</v>
      </c>
      <c r="X123" s="203" t="s">
        <v>2455</v>
      </c>
      <c r="Y123" s="203" t="s">
        <v>2557</v>
      </c>
      <c r="Z123" s="203"/>
      <c r="AA123" s="203"/>
      <c r="AB123" s="203"/>
      <c r="AC123" s="234" t="s">
        <v>2360</v>
      </c>
      <c r="AD123" s="231"/>
      <c r="AE123" s="231"/>
      <c r="AF123" s="231"/>
      <c r="AG123" s="232"/>
      <c r="AH123" s="231"/>
      <c r="AI123" s="231">
        <v>2</v>
      </c>
      <c r="AJ123" s="182">
        <v>40853</v>
      </c>
      <c r="AK123" s="231"/>
      <c r="AL123" s="231" t="s">
        <v>2580</v>
      </c>
      <c r="AM123" s="231" t="s">
        <v>2581</v>
      </c>
      <c r="AN123" s="231"/>
      <c r="AO123" s="231"/>
      <c r="AP123" s="232" t="s">
        <v>2813</v>
      </c>
    </row>
    <row r="124" spans="1:42" ht="89.25" hidden="1">
      <c r="A124" s="203" t="s">
        <v>896</v>
      </c>
      <c r="B124" s="203" t="s">
        <v>1687</v>
      </c>
      <c r="C124" s="203" t="s">
        <v>483</v>
      </c>
      <c r="D124" s="203" t="s">
        <v>1688</v>
      </c>
      <c r="E124" s="203" t="s">
        <v>485</v>
      </c>
      <c r="F124" s="203" t="s">
        <v>39</v>
      </c>
      <c r="G124" s="203" t="s">
        <v>1689</v>
      </c>
      <c r="H124" s="203" t="s">
        <v>41</v>
      </c>
      <c r="I124" s="203" t="s">
        <v>240</v>
      </c>
      <c r="J124" s="203" t="s">
        <v>1690</v>
      </c>
      <c r="K124" s="203" t="s">
        <v>1691</v>
      </c>
      <c r="L124" s="203" t="s">
        <v>1692</v>
      </c>
      <c r="M124" s="203" t="s">
        <v>32</v>
      </c>
      <c r="N124" s="203">
        <v>1979</v>
      </c>
      <c r="O124" s="203" t="s">
        <v>1693</v>
      </c>
      <c r="P124" s="203" t="s">
        <v>1694</v>
      </c>
      <c r="Q124" s="203">
        <v>3.4619819999999999</v>
      </c>
      <c r="R124" s="203" t="s">
        <v>1667</v>
      </c>
      <c r="S124" s="203" t="s">
        <v>41</v>
      </c>
      <c r="T124" s="203"/>
      <c r="U124" s="203"/>
      <c r="V124" s="203" t="s">
        <v>1668</v>
      </c>
      <c r="W124" s="203" t="s">
        <v>1669</v>
      </c>
      <c r="X124" s="203" t="s">
        <v>2455</v>
      </c>
      <c r="Y124" s="203" t="s">
        <v>2557</v>
      </c>
      <c r="Z124" s="203"/>
      <c r="AA124" s="203"/>
      <c r="AB124" s="203"/>
      <c r="AC124" s="234" t="s">
        <v>2360</v>
      </c>
      <c r="AD124" s="231"/>
      <c r="AE124" s="231"/>
      <c r="AF124" s="231"/>
      <c r="AG124" s="232"/>
      <c r="AH124" s="231"/>
      <c r="AI124" s="231">
        <v>2</v>
      </c>
      <c r="AJ124" s="182">
        <v>40853</v>
      </c>
      <c r="AK124" s="231"/>
      <c r="AL124" s="231" t="s">
        <v>2580</v>
      </c>
      <c r="AM124" s="231" t="s">
        <v>2581</v>
      </c>
      <c r="AN124" s="231"/>
      <c r="AO124" s="231"/>
      <c r="AP124" s="232" t="s">
        <v>2813</v>
      </c>
    </row>
    <row r="125" spans="1:42" ht="89.25" hidden="1">
      <c r="A125" s="203" t="s">
        <v>896</v>
      </c>
      <c r="B125" s="203" t="s">
        <v>1659</v>
      </c>
      <c r="C125" s="203" t="s">
        <v>483</v>
      </c>
      <c r="D125" s="203" t="s">
        <v>1660</v>
      </c>
      <c r="E125" s="203" t="s">
        <v>41</v>
      </c>
      <c r="F125" s="203" t="s">
        <v>41</v>
      </c>
      <c r="G125" s="203" t="s">
        <v>1695</v>
      </c>
      <c r="H125" s="203" t="s">
        <v>1696</v>
      </c>
      <c r="I125" s="203" t="s">
        <v>240</v>
      </c>
      <c r="J125" s="203" t="s">
        <v>41</v>
      </c>
      <c r="K125" s="203" t="s">
        <v>1697</v>
      </c>
      <c r="L125" s="203" t="s">
        <v>50</v>
      </c>
      <c r="M125" s="203" t="s">
        <v>32</v>
      </c>
      <c r="N125" s="203">
        <v>2008</v>
      </c>
      <c r="O125" s="203" t="s">
        <v>1698</v>
      </c>
      <c r="P125" s="203" t="s">
        <v>1699</v>
      </c>
      <c r="Q125" s="203">
        <v>1.6078111999999998</v>
      </c>
      <c r="R125" s="203" t="s">
        <v>1667</v>
      </c>
      <c r="S125" s="203" t="s">
        <v>41</v>
      </c>
      <c r="T125" s="203"/>
      <c r="U125" s="203"/>
      <c r="V125" s="203" t="s">
        <v>1668</v>
      </c>
      <c r="W125" s="203" t="s">
        <v>1669</v>
      </c>
      <c r="X125" s="203" t="s">
        <v>671</v>
      </c>
      <c r="Y125" s="203" t="s">
        <v>2558</v>
      </c>
      <c r="Z125" s="203"/>
      <c r="AA125" s="203"/>
      <c r="AB125" s="203"/>
      <c r="AC125" s="234" t="s">
        <v>2360</v>
      </c>
      <c r="AD125" s="231"/>
      <c r="AE125" s="231"/>
      <c r="AF125" s="231"/>
      <c r="AG125" s="232"/>
      <c r="AH125" s="231"/>
      <c r="AI125" s="231">
        <v>2</v>
      </c>
      <c r="AJ125" s="182">
        <v>40853</v>
      </c>
      <c r="AK125" s="231"/>
      <c r="AL125" s="231" t="s">
        <v>2580</v>
      </c>
      <c r="AM125" s="231" t="s">
        <v>2581</v>
      </c>
      <c r="AN125" s="231"/>
      <c r="AO125" s="231"/>
      <c r="AP125" s="232" t="s">
        <v>2813</v>
      </c>
    </row>
    <row r="126" spans="1:42" ht="165.75" hidden="1">
      <c r="A126" s="203" t="s">
        <v>896</v>
      </c>
      <c r="B126" s="203" t="s">
        <v>1659</v>
      </c>
      <c r="C126" s="203" t="s">
        <v>483</v>
      </c>
      <c r="D126" s="203" t="s">
        <v>1660</v>
      </c>
      <c r="E126" s="203" t="s">
        <v>485</v>
      </c>
      <c r="F126" s="203" t="s">
        <v>1700</v>
      </c>
      <c r="G126" s="203" t="s">
        <v>1701</v>
      </c>
      <c r="H126" s="203" t="s">
        <v>1702</v>
      </c>
      <c r="I126" s="203" t="s">
        <v>240</v>
      </c>
      <c r="J126" s="203" t="s">
        <v>41</v>
      </c>
      <c r="K126" s="203" t="s">
        <v>1703</v>
      </c>
      <c r="L126" s="203" t="s">
        <v>1704</v>
      </c>
      <c r="M126" s="203" t="s">
        <v>32</v>
      </c>
      <c r="N126" s="203">
        <v>1987</v>
      </c>
      <c r="O126" s="203" t="s">
        <v>1705</v>
      </c>
      <c r="P126" s="203" t="s">
        <v>1706</v>
      </c>
      <c r="Q126" s="203">
        <v>209.30437949999998</v>
      </c>
      <c r="R126" s="203" t="s">
        <v>1667</v>
      </c>
      <c r="S126" s="203" t="s">
        <v>41</v>
      </c>
      <c r="T126" s="203">
        <v>8.4063742000000008E-8</v>
      </c>
      <c r="U126" s="203"/>
      <c r="V126" s="203" t="s">
        <v>1707</v>
      </c>
      <c r="W126" s="203" t="s">
        <v>1686</v>
      </c>
      <c r="X126" s="203" t="s">
        <v>2455</v>
      </c>
      <c r="Y126" s="203" t="s">
        <v>2557</v>
      </c>
      <c r="Z126" s="203"/>
      <c r="AA126" s="203"/>
      <c r="AB126" s="203"/>
      <c r="AC126" s="234" t="s">
        <v>2360</v>
      </c>
      <c r="AD126" s="231"/>
      <c r="AE126" s="231"/>
      <c r="AF126" s="231"/>
      <c r="AG126" s="232"/>
      <c r="AH126" s="231"/>
      <c r="AI126" s="231">
        <v>2</v>
      </c>
      <c r="AJ126" s="182">
        <v>40853</v>
      </c>
      <c r="AK126" s="231"/>
      <c r="AL126" s="231" t="s">
        <v>2580</v>
      </c>
      <c r="AM126" s="231" t="s">
        <v>2581</v>
      </c>
      <c r="AN126" s="231"/>
      <c r="AO126" s="231"/>
      <c r="AP126" s="232" t="s">
        <v>2813</v>
      </c>
    </row>
    <row r="127" spans="1:42" ht="114.75" hidden="1">
      <c r="A127" s="203" t="s">
        <v>896</v>
      </c>
      <c r="B127" s="203" t="s">
        <v>1659</v>
      </c>
      <c r="C127" s="203" t="s">
        <v>483</v>
      </c>
      <c r="D127" s="203" t="s">
        <v>1660</v>
      </c>
      <c r="E127" s="203" t="s">
        <v>41</v>
      </c>
      <c r="F127" s="203" t="s">
        <v>41</v>
      </c>
      <c r="G127" s="203" t="s">
        <v>1708</v>
      </c>
      <c r="H127" s="203" t="s">
        <v>1709</v>
      </c>
      <c r="I127" s="203" t="s">
        <v>240</v>
      </c>
      <c r="J127" s="203" t="s">
        <v>41</v>
      </c>
      <c r="K127" s="203" t="s">
        <v>1710</v>
      </c>
      <c r="L127" s="203" t="s">
        <v>50</v>
      </c>
      <c r="M127" s="203" t="s">
        <v>32</v>
      </c>
      <c r="N127" s="203">
        <v>2008</v>
      </c>
      <c r="O127" s="203" t="s">
        <v>1711</v>
      </c>
      <c r="P127" s="203" t="s">
        <v>1712</v>
      </c>
      <c r="Q127" s="203">
        <v>13.521859600000003</v>
      </c>
      <c r="R127" s="203" t="s">
        <v>1667</v>
      </c>
      <c r="S127" s="203" t="s">
        <v>41</v>
      </c>
      <c r="T127" s="203"/>
      <c r="U127" s="203"/>
      <c r="V127" s="203" t="s">
        <v>1668</v>
      </c>
      <c r="W127" s="203" t="s">
        <v>1669</v>
      </c>
      <c r="X127" s="203" t="s">
        <v>2455</v>
      </c>
      <c r="Y127" s="203" t="s">
        <v>2559</v>
      </c>
      <c r="Z127" s="203"/>
      <c r="AA127" s="203"/>
      <c r="AB127" s="203"/>
      <c r="AC127" s="234" t="s">
        <v>2360</v>
      </c>
      <c r="AD127" s="231"/>
      <c r="AE127" s="231"/>
      <c r="AF127" s="231"/>
      <c r="AG127" s="232"/>
      <c r="AH127" s="231"/>
      <c r="AI127" s="231">
        <v>2</v>
      </c>
      <c r="AJ127" s="182">
        <v>40853</v>
      </c>
      <c r="AK127" s="231"/>
      <c r="AL127" s="231" t="s">
        <v>2580</v>
      </c>
      <c r="AM127" s="231" t="s">
        <v>2581</v>
      </c>
      <c r="AN127" s="231"/>
      <c r="AO127" s="231"/>
      <c r="AP127" s="232" t="s">
        <v>2813</v>
      </c>
    </row>
    <row r="128" spans="1:42" ht="114.75" hidden="1">
      <c r="A128" s="203" t="s">
        <v>896</v>
      </c>
      <c r="B128" s="203" t="s">
        <v>1713</v>
      </c>
      <c r="C128" s="203" t="s">
        <v>483</v>
      </c>
      <c r="D128" s="203" t="s">
        <v>202</v>
      </c>
      <c r="E128" s="203" t="s">
        <v>485</v>
      </c>
      <c r="F128" s="203" t="s">
        <v>273</v>
      </c>
      <c r="G128" s="203">
        <v>4945211</v>
      </c>
      <c r="H128" s="203" t="s">
        <v>1928</v>
      </c>
      <c r="I128" s="203" t="s">
        <v>240</v>
      </c>
      <c r="J128" s="203" t="s">
        <v>41</v>
      </c>
      <c r="K128" s="203" t="s">
        <v>1714</v>
      </c>
      <c r="L128" s="203" t="s">
        <v>1715</v>
      </c>
      <c r="M128" s="203" t="s">
        <v>32</v>
      </c>
      <c r="N128" s="203">
        <v>1979</v>
      </c>
      <c r="O128" s="203" t="s">
        <v>1716</v>
      </c>
      <c r="P128" s="203" t="s">
        <v>1717</v>
      </c>
      <c r="Q128" s="203">
        <v>9.1216439999999999</v>
      </c>
      <c r="R128" s="203" t="s">
        <v>1667</v>
      </c>
      <c r="S128" s="203" t="s">
        <v>41</v>
      </c>
      <c r="T128" s="203">
        <v>4.2879999999999998E-7</v>
      </c>
      <c r="U128" s="203"/>
      <c r="V128" s="203" t="s">
        <v>1718</v>
      </c>
      <c r="W128" s="203" t="s">
        <v>1686</v>
      </c>
      <c r="X128" s="203" t="s">
        <v>2455</v>
      </c>
      <c r="Y128" s="203" t="s">
        <v>2560</v>
      </c>
      <c r="Z128" s="203"/>
      <c r="AA128" s="203"/>
      <c r="AB128" s="203"/>
      <c r="AC128" s="234" t="s">
        <v>2360</v>
      </c>
      <c r="AD128" s="231"/>
      <c r="AE128" s="231"/>
      <c r="AF128" s="231"/>
      <c r="AG128" s="232"/>
      <c r="AH128" s="231"/>
      <c r="AI128" s="231">
        <v>2</v>
      </c>
      <c r="AJ128" s="182">
        <v>40853</v>
      </c>
      <c r="AK128" s="231"/>
      <c r="AL128" s="231" t="s">
        <v>2741</v>
      </c>
      <c r="AM128" s="231"/>
      <c r="AN128" s="231" t="s">
        <v>2581</v>
      </c>
      <c r="AO128" s="231"/>
      <c r="AP128" s="232" t="s">
        <v>2813</v>
      </c>
    </row>
    <row r="129" spans="1:42" s="243" customFormat="1" ht="153" hidden="1">
      <c r="A129" s="240" t="s">
        <v>1719</v>
      </c>
      <c r="B129" s="240" t="s">
        <v>1720</v>
      </c>
      <c r="C129" s="240" t="s">
        <v>59</v>
      </c>
      <c r="D129" s="240" t="s">
        <v>1721</v>
      </c>
      <c r="E129" s="240" t="s">
        <v>1722</v>
      </c>
      <c r="F129" s="240" t="s">
        <v>1723</v>
      </c>
      <c r="G129" s="240" t="s">
        <v>1724</v>
      </c>
      <c r="H129" s="240" t="s">
        <v>1725</v>
      </c>
      <c r="I129" s="240" t="s">
        <v>240</v>
      </c>
      <c r="J129" s="240" t="s">
        <v>41</v>
      </c>
      <c r="K129" s="240" t="s">
        <v>1726</v>
      </c>
      <c r="L129" s="240" t="s">
        <v>50</v>
      </c>
      <c r="M129" s="240" t="s">
        <v>32</v>
      </c>
      <c r="N129" s="240">
        <v>2008</v>
      </c>
      <c r="O129" s="240" t="s">
        <v>1727</v>
      </c>
      <c r="P129" s="240" t="s">
        <v>1721</v>
      </c>
      <c r="Q129" s="240">
        <v>5.5699414799999998</v>
      </c>
      <c r="R129" s="240" t="s">
        <v>1667</v>
      </c>
      <c r="S129" s="240" t="s">
        <v>41</v>
      </c>
      <c r="T129" s="240">
        <v>1.946232</v>
      </c>
      <c r="U129" s="240"/>
      <c r="V129" s="240" t="s">
        <v>1718</v>
      </c>
      <c r="W129" s="240" t="s">
        <v>1686</v>
      </c>
      <c r="X129" s="240"/>
      <c r="Y129" s="240"/>
      <c r="Z129" s="240"/>
      <c r="AA129" s="240"/>
      <c r="AB129" s="240"/>
      <c r="AC129" s="241" t="s">
        <v>2509</v>
      </c>
      <c r="AD129" s="241"/>
      <c r="AE129" s="241"/>
      <c r="AF129" s="241"/>
      <c r="AG129" s="242"/>
      <c r="AH129" s="241"/>
      <c r="AI129" s="241"/>
      <c r="AJ129" s="256"/>
      <c r="AK129" s="241"/>
      <c r="AL129" s="241" t="s">
        <v>2661</v>
      </c>
      <c r="AM129" s="241" t="s">
        <v>2581</v>
      </c>
      <c r="AN129" s="241"/>
      <c r="AO129" s="241"/>
      <c r="AP129" s="232" t="s">
        <v>2813</v>
      </c>
    </row>
    <row r="130" spans="1:42" s="236" customFormat="1" ht="127.5" hidden="1">
      <c r="A130" s="203" t="s">
        <v>871</v>
      </c>
      <c r="B130" s="203" t="s">
        <v>824</v>
      </c>
      <c r="C130" s="203" t="s">
        <v>43</v>
      </c>
      <c r="D130" s="203" t="s">
        <v>851</v>
      </c>
      <c r="E130" s="203" t="s">
        <v>45</v>
      </c>
      <c r="F130" s="203" t="s">
        <v>1728</v>
      </c>
      <c r="G130" s="203">
        <v>554311</v>
      </c>
      <c r="H130" s="203" t="s">
        <v>1729</v>
      </c>
      <c r="I130" s="203" t="s">
        <v>240</v>
      </c>
      <c r="J130" s="203" t="s">
        <v>41</v>
      </c>
      <c r="K130" s="203" t="s">
        <v>1730</v>
      </c>
      <c r="L130" s="203" t="s">
        <v>50</v>
      </c>
      <c r="M130" s="203" t="s">
        <v>32</v>
      </c>
      <c r="N130" s="203">
        <v>2008</v>
      </c>
      <c r="O130" s="203" t="s">
        <v>1731</v>
      </c>
      <c r="P130" s="203" t="s">
        <v>823</v>
      </c>
      <c r="Q130" s="203">
        <v>2.2576046000000001</v>
      </c>
      <c r="R130" s="203" t="s">
        <v>1732</v>
      </c>
      <c r="S130" s="203" t="s">
        <v>41</v>
      </c>
      <c r="T130" s="203"/>
      <c r="U130" s="203"/>
      <c r="V130" s="203" t="s">
        <v>1668</v>
      </c>
      <c r="W130" s="203" t="s">
        <v>1669</v>
      </c>
      <c r="X130" s="203"/>
      <c r="Y130" s="203"/>
      <c r="Z130" s="203"/>
      <c r="AA130" s="203"/>
      <c r="AB130" s="203"/>
      <c r="AC130" s="234" t="s">
        <v>2509</v>
      </c>
      <c r="AD130" s="234"/>
      <c r="AE130" s="234"/>
      <c r="AF130" s="234"/>
      <c r="AG130" s="239"/>
      <c r="AH130" s="234" t="s">
        <v>2662</v>
      </c>
      <c r="AI130" s="234">
        <v>2</v>
      </c>
      <c r="AJ130" s="200">
        <v>40865</v>
      </c>
      <c r="AK130" s="234"/>
      <c r="AL130" s="234" t="s">
        <v>2580</v>
      </c>
      <c r="AM130" s="234"/>
      <c r="AN130" s="234" t="s">
        <v>2581</v>
      </c>
      <c r="AO130" s="234"/>
      <c r="AP130" s="232" t="s">
        <v>2813</v>
      </c>
    </row>
    <row r="131" spans="1:42" ht="89.25" hidden="1">
      <c r="A131" s="203" t="s">
        <v>896</v>
      </c>
      <c r="B131" s="203" t="s">
        <v>1733</v>
      </c>
      <c r="C131" s="203" t="s">
        <v>483</v>
      </c>
      <c r="D131" s="203" t="s">
        <v>1734</v>
      </c>
      <c r="E131" s="203" t="s">
        <v>485</v>
      </c>
      <c r="F131" s="203" t="s">
        <v>161</v>
      </c>
      <c r="G131" s="203" t="s">
        <v>1735</v>
      </c>
      <c r="H131" s="203"/>
      <c r="I131" s="203" t="s">
        <v>240</v>
      </c>
      <c r="J131" s="203" t="s">
        <v>41</v>
      </c>
      <c r="K131" s="203" t="s">
        <v>1736</v>
      </c>
      <c r="L131" s="203" t="s">
        <v>1737</v>
      </c>
      <c r="M131" s="203" t="s">
        <v>32</v>
      </c>
      <c r="N131" s="203">
        <v>1979</v>
      </c>
      <c r="O131" s="203" t="s">
        <v>1738</v>
      </c>
      <c r="P131" s="203" t="s">
        <v>1739</v>
      </c>
      <c r="Q131" s="203">
        <v>23.107000199999998</v>
      </c>
      <c r="R131" s="203" t="s">
        <v>1667</v>
      </c>
      <c r="S131" s="203" t="s">
        <v>41</v>
      </c>
      <c r="T131" s="203">
        <v>3.2876000000000001E-6</v>
      </c>
      <c r="U131" s="203"/>
      <c r="V131" s="203" t="s">
        <v>1718</v>
      </c>
      <c r="W131" s="203" t="s">
        <v>1686</v>
      </c>
      <c r="X131" s="203" t="s">
        <v>2455</v>
      </c>
      <c r="Y131" s="203" t="s">
        <v>2557</v>
      </c>
      <c r="Z131" s="203"/>
      <c r="AA131" s="203"/>
      <c r="AB131" s="203"/>
      <c r="AC131" s="231" t="s">
        <v>2360</v>
      </c>
      <c r="AD131" s="231"/>
      <c r="AE131" s="231"/>
      <c r="AF131" s="231"/>
      <c r="AG131" s="232"/>
      <c r="AH131" s="231"/>
      <c r="AI131" s="231">
        <v>2</v>
      </c>
      <c r="AJ131" s="182">
        <v>40853</v>
      </c>
      <c r="AK131" s="231"/>
      <c r="AL131" s="231" t="s">
        <v>2580</v>
      </c>
      <c r="AM131" s="231" t="s">
        <v>2581</v>
      </c>
      <c r="AN131" s="231"/>
      <c r="AO131" s="231"/>
      <c r="AP131" s="232" t="s">
        <v>2813</v>
      </c>
    </row>
    <row r="132" spans="1:42" ht="89.25" hidden="1">
      <c r="A132" s="203" t="s">
        <v>896</v>
      </c>
      <c r="B132" s="203" t="s">
        <v>1713</v>
      </c>
      <c r="C132" s="203" t="s">
        <v>483</v>
      </c>
      <c r="D132" s="203" t="s">
        <v>202</v>
      </c>
      <c r="E132" s="203" t="s">
        <v>485</v>
      </c>
      <c r="F132" s="203" t="s">
        <v>1740</v>
      </c>
      <c r="G132" s="203" t="s">
        <v>1741</v>
      </c>
      <c r="H132" s="203" t="s">
        <v>1742</v>
      </c>
      <c r="I132" s="203" t="s">
        <v>240</v>
      </c>
      <c r="J132" s="203" t="s">
        <v>41</v>
      </c>
      <c r="K132" s="203" t="s">
        <v>1743</v>
      </c>
      <c r="L132" s="203" t="s">
        <v>1744</v>
      </c>
      <c r="M132" s="203" t="s">
        <v>32</v>
      </c>
      <c r="N132" s="203">
        <v>1980</v>
      </c>
      <c r="O132" s="203" t="s">
        <v>1745</v>
      </c>
      <c r="P132" s="203" t="s">
        <v>1746</v>
      </c>
      <c r="Q132" s="203">
        <v>4.7500559999999998</v>
      </c>
      <c r="R132" s="203" t="s">
        <v>1667</v>
      </c>
      <c r="S132" s="203" t="s">
        <v>41</v>
      </c>
      <c r="T132" s="203">
        <v>2.1506399999999999E-8</v>
      </c>
      <c r="U132" s="203"/>
      <c r="V132" s="203" t="s">
        <v>1718</v>
      </c>
      <c r="W132" s="203" t="s">
        <v>1686</v>
      </c>
      <c r="X132" s="203" t="s">
        <v>2455</v>
      </c>
      <c r="Y132" s="203" t="s">
        <v>2557</v>
      </c>
      <c r="Z132" s="203"/>
      <c r="AA132" s="203"/>
      <c r="AB132" s="203"/>
      <c r="AC132" s="231" t="s">
        <v>2360</v>
      </c>
      <c r="AD132" s="231"/>
      <c r="AE132" s="231"/>
      <c r="AF132" s="231"/>
      <c r="AG132" s="232"/>
      <c r="AH132" s="231"/>
      <c r="AI132" s="231">
        <v>2</v>
      </c>
      <c r="AJ132" s="182">
        <v>40853</v>
      </c>
      <c r="AK132" s="231"/>
      <c r="AL132" s="231" t="s">
        <v>2580</v>
      </c>
      <c r="AM132" s="231" t="s">
        <v>2581</v>
      </c>
      <c r="AN132" s="231"/>
      <c r="AO132" s="231"/>
      <c r="AP132" s="232" t="s">
        <v>2813</v>
      </c>
    </row>
    <row r="133" spans="1:42" ht="89.25" hidden="1">
      <c r="A133" s="203" t="s">
        <v>896</v>
      </c>
      <c r="B133" s="203" t="s">
        <v>1498</v>
      </c>
      <c r="C133" s="203" t="s">
        <v>483</v>
      </c>
      <c r="D133" s="203" t="s">
        <v>1499</v>
      </c>
      <c r="E133" s="203" t="s">
        <v>485</v>
      </c>
      <c r="F133" s="203" t="s">
        <v>1747</v>
      </c>
      <c r="G133" s="203" t="s">
        <v>1748</v>
      </c>
      <c r="H133" s="203" t="s">
        <v>1749</v>
      </c>
      <c r="I133" s="203" t="s">
        <v>240</v>
      </c>
      <c r="J133" s="203" t="s">
        <v>41</v>
      </c>
      <c r="K133" s="203" t="s">
        <v>1750</v>
      </c>
      <c r="L133" s="203" t="s">
        <v>1751</v>
      </c>
      <c r="M133" s="203" t="s">
        <v>32</v>
      </c>
      <c r="N133" s="203">
        <v>1987</v>
      </c>
      <c r="O133" s="203" t="s">
        <v>1752</v>
      </c>
      <c r="P133" s="203" t="s">
        <v>1504</v>
      </c>
      <c r="Q133" s="203">
        <v>17.426476000000008</v>
      </c>
      <c r="R133" s="203" t="s">
        <v>1667</v>
      </c>
      <c r="S133" s="203" t="s">
        <v>41</v>
      </c>
      <c r="T133" s="203">
        <v>1.4879020000000001E-7</v>
      </c>
      <c r="U133" s="203"/>
      <c r="V133" s="203" t="s">
        <v>1753</v>
      </c>
      <c r="W133" s="203" t="s">
        <v>1686</v>
      </c>
      <c r="X133" s="203" t="s">
        <v>2455</v>
      </c>
      <c r="Y133" s="203" t="s">
        <v>2557</v>
      </c>
      <c r="Z133" s="203"/>
      <c r="AA133" s="203"/>
      <c r="AB133" s="203"/>
      <c r="AC133" s="231" t="s">
        <v>2360</v>
      </c>
      <c r="AD133" s="231"/>
      <c r="AE133" s="231"/>
      <c r="AF133" s="231"/>
      <c r="AG133" s="232"/>
      <c r="AH133" s="231"/>
      <c r="AI133" s="231">
        <v>2</v>
      </c>
      <c r="AJ133" s="182">
        <v>40853</v>
      </c>
      <c r="AK133" s="231"/>
      <c r="AL133" s="231" t="s">
        <v>2580</v>
      </c>
      <c r="AM133" s="231" t="s">
        <v>2581</v>
      </c>
      <c r="AN133" s="231"/>
      <c r="AO133" s="231"/>
      <c r="AP133" s="232" t="s">
        <v>2813</v>
      </c>
    </row>
    <row r="134" spans="1:42" ht="89.25" hidden="1">
      <c r="A134" s="203" t="s">
        <v>943</v>
      </c>
      <c r="B134" s="203" t="s">
        <v>1754</v>
      </c>
      <c r="C134" s="203" t="s">
        <v>945</v>
      </c>
      <c r="D134" s="203" t="s">
        <v>1755</v>
      </c>
      <c r="E134" s="203" t="s">
        <v>947</v>
      </c>
      <c r="F134" s="203" t="s">
        <v>1756</v>
      </c>
      <c r="G134" s="203" t="s">
        <v>1757</v>
      </c>
      <c r="H134" s="203" t="s">
        <v>1758</v>
      </c>
      <c r="I134" s="203" t="s">
        <v>240</v>
      </c>
      <c r="J134" s="203" t="s">
        <v>41</v>
      </c>
      <c r="K134" s="203" t="s">
        <v>1759</v>
      </c>
      <c r="L134" s="203" t="s">
        <v>1760</v>
      </c>
      <c r="M134" s="203" t="s">
        <v>32</v>
      </c>
      <c r="N134" s="203">
        <v>2008</v>
      </c>
      <c r="O134" s="203" t="s">
        <v>1761</v>
      </c>
      <c r="P134" s="203" t="s">
        <v>1762</v>
      </c>
      <c r="Q134" s="203">
        <v>2.954844</v>
      </c>
      <c r="R134" s="203" t="s">
        <v>1732</v>
      </c>
      <c r="S134" s="203" t="s">
        <v>41</v>
      </c>
      <c r="T134" s="203"/>
      <c r="U134" s="203"/>
      <c r="V134" s="203" t="s">
        <v>1753</v>
      </c>
      <c r="W134" s="203" t="s">
        <v>1669</v>
      </c>
      <c r="X134" s="203"/>
      <c r="Y134" s="203" t="s">
        <v>2436</v>
      </c>
      <c r="Z134" s="203"/>
      <c r="AA134" s="203"/>
      <c r="AB134" s="203"/>
      <c r="AC134" s="231" t="s">
        <v>2360</v>
      </c>
      <c r="AD134" s="231"/>
      <c r="AE134" s="231"/>
      <c r="AF134" s="231"/>
      <c r="AG134" s="232"/>
      <c r="AH134" s="231"/>
      <c r="AI134" s="231">
        <v>2</v>
      </c>
      <c r="AJ134" s="182">
        <v>40853</v>
      </c>
      <c r="AK134" s="231"/>
      <c r="AL134" s="231" t="s">
        <v>2580</v>
      </c>
      <c r="AM134" s="231" t="s">
        <v>2581</v>
      </c>
      <c r="AN134" s="231"/>
      <c r="AO134" s="231"/>
      <c r="AP134" s="232" t="s">
        <v>2813</v>
      </c>
    </row>
    <row r="135" spans="1:42" ht="306" hidden="1">
      <c r="A135" s="203" t="s">
        <v>897</v>
      </c>
      <c r="B135" s="203" t="s">
        <v>1763</v>
      </c>
      <c r="C135" s="203" t="s">
        <v>504</v>
      </c>
      <c r="D135" s="203" t="s">
        <v>1764</v>
      </c>
      <c r="E135" s="203" t="s">
        <v>506</v>
      </c>
      <c r="F135" s="203" t="s">
        <v>1765</v>
      </c>
      <c r="G135" s="203">
        <v>5782311</v>
      </c>
      <c r="H135" s="203" t="s">
        <v>1766</v>
      </c>
      <c r="I135" s="203" t="s">
        <v>240</v>
      </c>
      <c r="J135" s="203" t="s">
        <v>41</v>
      </c>
      <c r="K135" s="203" t="s">
        <v>1767</v>
      </c>
      <c r="L135" s="203" t="s">
        <v>50</v>
      </c>
      <c r="M135" s="203" t="s">
        <v>32</v>
      </c>
      <c r="N135" s="203">
        <v>2008</v>
      </c>
      <c r="O135" s="203" t="s">
        <v>1768</v>
      </c>
      <c r="P135" s="203" t="s">
        <v>1769</v>
      </c>
      <c r="Q135" s="203">
        <v>14.653471999999999</v>
      </c>
      <c r="R135" s="203" t="s">
        <v>1667</v>
      </c>
      <c r="S135" s="203">
        <v>0.6</v>
      </c>
      <c r="T135" s="203"/>
      <c r="U135" s="203"/>
      <c r="V135" s="203" t="s">
        <v>1770</v>
      </c>
      <c r="W135" s="203" t="s">
        <v>1771</v>
      </c>
      <c r="X135" s="203" t="s">
        <v>2510</v>
      </c>
      <c r="Y135" s="203" t="s">
        <v>2832</v>
      </c>
      <c r="Z135" s="203"/>
      <c r="AA135" s="203"/>
      <c r="AB135" s="203"/>
      <c r="AC135" s="231" t="s">
        <v>2360</v>
      </c>
      <c r="AD135" s="231"/>
      <c r="AE135" s="231"/>
      <c r="AF135" s="231"/>
      <c r="AG135" s="232"/>
      <c r="AH135" s="231" t="s">
        <v>2832</v>
      </c>
      <c r="AI135" s="234">
        <v>2</v>
      </c>
      <c r="AJ135" s="200">
        <v>40872</v>
      </c>
      <c r="AK135" s="234"/>
      <c r="AL135" s="231" t="s">
        <v>2580</v>
      </c>
      <c r="AM135" s="234" t="s">
        <v>2581</v>
      </c>
      <c r="AN135" s="234"/>
      <c r="AO135" s="231"/>
      <c r="AP135" s="232" t="s">
        <v>2813</v>
      </c>
    </row>
    <row r="136" spans="1:42" ht="89.25" hidden="1">
      <c r="A136" s="203" t="s">
        <v>896</v>
      </c>
      <c r="B136" s="203" t="s">
        <v>1772</v>
      </c>
      <c r="C136" s="203" t="s">
        <v>483</v>
      </c>
      <c r="D136" s="203" t="s">
        <v>1773</v>
      </c>
      <c r="E136" s="203" t="s">
        <v>485</v>
      </c>
      <c r="F136" s="203" t="s">
        <v>437</v>
      </c>
      <c r="G136" s="203" t="s">
        <v>1774</v>
      </c>
      <c r="H136" s="203" t="s">
        <v>41</v>
      </c>
      <c r="I136" s="203" t="s">
        <v>240</v>
      </c>
      <c r="J136" s="203" t="s">
        <v>41</v>
      </c>
      <c r="K136" s="203" t="s">
        <v>1775</v>
      </c>
      <c r="L136" s="203" t="s">
        <v>1776</v>
      </c>
      <c r="M136" s="203" t="s">
        <v>32</v>
      </c>
      <c r="N136" s="203">
        <v>1979</v>
      </c>
      <c r="O136" s="203" t="s">
        <v>1777</v>
      </c>
      <c r="P136" s="203" t="s">
        <v>1778</v>
      </c>
      <c r="Q136" s="203">
        <v>5.9816739999999999</v>
      </c>
      <c r="R136" s="203" t="s">
        <v>1667</v>
      </c>
      <c r="S136" s="203" t="s">
        <v>41</v>
      </c>
      <c r="T136" s="203"/>
      <c r="U136" s="203"/>
      <c r="V136" s="203" t="s">
        <v>1668</v>
      </c>
      <c r="W136" s="203" t="s">
        <v>1669</v>
      </c>
      <c r="X136" s="203" t="s">
        <v>2455</v>
      </c>
      <c r="Y136" s="203" t="s">
        <v>2561</v>
      </c>
      <c r="Z136" s="203"/>
      <c r="AA136" s="203"/>
      <c r="AB136" s="203"/>
      <c r="AC136" s="231" t="s">
        <v>2360</v>
      </c>
      <c r="AD136" s="231"/>
      <c r="AE136" s="231"/>
      <c r="AF136" s="231"/>
      <c r="AG136" s="232"/>
      <c r="AH136" s="231"/>
      <c r="AI136" s="231">
        <v>2</v>
      </c>
      <c r="AJ136" s="182">
        <v>40853</v>
      </c>
      <c r="AK136" s="231"/>
      <c r="AL136" s="231" t="s">
        <v>2580</v>
      </c>
      <c r="AM136" s="231" t="s">
        <v>2581</v>
      </c>
      <c r="AN136" s="231"/>
      <c r="AO136" s="231"/>
      <c r="AP136" s="232" t="s">
        <v>2813</v>
      </c>
    </row>
    <row r="137" spans="1:42" ht="242.25" hidden="1">
      <c r="A137" s="203" t="s">
        <v>897</v>
      </c>
      <c r="B137" s="203" t="s">
        <v>1779</v>
      </c>
      <c r="C137" s="203" t="s">
        <v>504</v>
      </c>
      <c r="D137" s="203" t="s">
        <v>1780</v>
      </c>
      <c r="E137" s="203" t="s">
        <v>506</v>
      </c>
      <c r="F137" s="203" t="s">
        <v>1765</v>
      </c>
      <c r="G137" s="203">
        <v>6153211</v>
      </c>
      <c r="H137" s="203" t="s">
        <v>1781</v>
      </c>
      <c r="I137" s="203" t="s">
        <v>240</v>
      </c>
      <c r="J137" s="203" t="s">
        <v>41</v>
      </c>
      <c r="K137" s="203" t="s">
        <v>1782</v>
      </c>
      <c r="L137" s="203" t="s">
        <v>50</v>
      </c>
      <c r="M137" s="203" t="s">
        <v>32</v>
      </c>
      <c r="N137" s="203">
        <v>2008</v>
      </c>
      <c r="O137" s="203" t="s">
        <v>1783</v>
      </c>
      <c r="P137" s="203" t="s">
        <v>1784</v>
      </c>
      <c r="Q137" s="203">
        <v>6.2593975999999998</v>
      </c>
      <c r="R137" s="203" t="s">
        <v>1732</v>
      </c>
      <c r="S137" s="203" t="s">
        <v>41</v>
      </c>
      <c r="T137" s="203"/>
      <c r="U137" s="203"/>
      <c r="V137" s="203" t="s">
        <v>1785</v>
      </c>
      <c r="W137" s="203" t="s">
        <v>1786</v>
      </c>
      <c r="X137" s="203" t="s">
        <v>2510</v>
      </c>
      <c r="Y137" s="203"/>
      <c r="Z137" s="203"/>
      <c r="AA137" s="203"/>
      <c r="AB137" s="203"/>
      <c r="AC137" s="231" t="s">
        <v>2345</v>
      </c>
      <c r="AD137" s="231">
        <v>4.7674964772193525E-2</v>
      </c>
      <c r="AE137" s="231" t="s">
        <v>2663</v>
      </c>
      <c r="AF137" s="231"/>
      <c r="AG137" s="232"/>
      <c r="AH137" s="231" t="s">
        <v>2779</v>
      </c>
      <c r="AI137" s="234">
        <v>2</v>
      </c>
      <c r="AJ137" s="200">
        <v>40865</v>
      </c>
      <c r="AK137" s="234"/>
      <c r="AL137" s="231" t="s">
        <v>2580</v>
      </c>
      <c r="AM137" s="234"/>
      <c r="AN137" s="234" t="s">
        <v>2581</v>
      </c>
      <c r="AO137" s="231">
        <f t="shared" ref="AO137:AO141" si="9">AD137*Q137</f>
        <v>0.29841656007515266</v>
      </c>
      <c r="AP137" s="232" t="s">
        <v>2813</v>
      </c>
    </row>
    <row r="138" spans="1:42" ht="242.25" hidden="1">
      <c r="A138" s="203" t="s">
        <v>897</v>
      </c>
      <c r="B138" s="203" t="s">
        <v>1779</v>
      </c>
      <c r="C138" s="203" t="s">
        <v>504</v>
      </c>
      <c r="D138" s="203" t="s">
        <v>1780</v>
      </c>
      <c r="E138" s="203" t="s">
        <v>506</v>
      </c>
      <c r="F138" s="203" t="s">
        <v>1765</v>
      </c>
      <c r="G138" s="203">
        <v>6153211</v>
      </c>
      <c r="H138" s="203" t="s">
        <v>1781</v>
      </c>
      <c r="I138" s="203" t="s">
        <v>240</v>
      </c>
      <c r="J138" s="203" t="s">
        <v>41</v>
      </c>
      <c r="K138" s="203" t="s">
        <v>1782</v>
      </c>
      <c r="L138" s="203" t="s">
        <v>50</v>
      </c>
      <c r="M138" s="203" t="s">
        <v>32</v>
      </c>
      <c r="N138" s="203">
        <v>2008</v>
      </c>
      <c r="O138" s="203" t="s">
        <v>1783</v>
      </c>
      <c r="P138" s="203" t="s">
        <v>1784</v>
      </c>
      <c r="Q138" s="203">
        <v>6.2593975999999998</v>
      </c>
      <c r="R138" s="203" t="s">
        <v>1732</v>
      </c>
      <c r="S138" s="203" t="s">
        <v>41</v>
      </c>
      <c r="T138" s="203"/>
      <c r="U138" s="203"/>
      <c r="V138" s="203" t="s">
        <v>1785</v>
      </c>
      <c r="W138" s="203" t="s">
        <v>1786</v>
      </c>
      <c r="X138" s="203" t="s">
        <v>2510</v>
      </c>
      <c r="Y138" s="203"/>
      <c r="Z138" s="203"/>
      <c r="AA138" s="203"/>
      <c r="AB138" s="203"/>
      <c r="AC138" s="231" t="s">
        <v>2345</v>
      </c>
      <c r="AD138" s="231">
        <v>6.5758572099577278E-2</v>
      </c>
      <c r="AE138" s="231" t="s">
        <v>2664</v>
      </c>
      <c r="AF138" s="231"/>
      <c r="AG138" s="232"/>
      <c r="AH138" s="231" t="s">
        <v>2779</v>
      </c>
      <c r="AI138" s="234">
        <v>2</v>
      </c>
      <c r="AJ138" s="200">
        <v>40865</v>
      </c>
      <c r="AK138" s="234"/>
      <c r="AL138" s="231" t="s">
        <v>2580</v>
      </c>
      <c r="AM138" s="234"/>
      <c r="AN138" s="234" t="s">
        <v>2581</v>
      </c>
      <c r="AO138" s="231">
        <f t="shared" si="9"/>
        <v>0.41160904837952095</v>
      </c>
      <c r="AP138" s="232" t="s">
        <v>2813</v>
      </c>
    </row>
    <row r="139" spans="1:42" ht="242.25" hidden="1">
      <c r="A139" s="203" t="s">
        <v>897</v>
      </c>
      <c r="B139" s="203" t="s">
        <v>1779</v>
      </c>
      <c r="C139" s="203" t="s">
        <v>504</v>
      </c>
      <c r="D139" s="203" t="s">
        <v>1780</v>
      </c>
      <c r="E139" s="203" t="s">
        <v>506</v>
      </c>
      <c r="F139" s="203" t="s">
        <v>1765</v>
      </c>
      <c r="G139" s="203">
        <v>6153211</v>
      </c>
      <c r="H139" s="203" t="s">
        <v>1781</v>
      </c>
      <c r="I139" s="203" t="s">
        <v>240</v>
      </c>
      <c r="J139" s="203" t="s">
        <v>41</v>
      </c>
      <c r="K139" s="203" t="s">
        <v>1782</v>
      </c>
      <c r="L139" s="203" t="s">
        <v>50</v>
      </c>
      <c r="M139" s="203" t="s">
        <v>32</v>
      </c>
      <c r="N139" s="203">
        <v>2008</v>
      </c>
      <c r="O139" s="203" t="s">
        <v>1783</v>
      </c>
      <c r="P139" s="203" t="s">
        <v>1784</v>
      </c>
      <c r="Q139" s="203">
        <v>6.2593975999999998</v>
      </c>
      <c r="R139" s="203" t="s">
        <v>1732</v>
      </c>
      <c r="S139" s="203" t="s">
        <v>41</v>
      </c>
      <c r="T139" s="203"/>
      <c r="U139" s="203"/>
      <c r="V139" s="203" t="s">
        <v>1785</v>
      </c>
      <c r="W139" s="203" t="s">
        <v>1786</v>
      </c>
      <c r="X139" s="203" t="s">
        <v>2510</v>
      </c>
      <c r="Y139" s="203"/>
      <c r="Z139" s="203"/>
      <c r="AA139" s="203"/>
      <c r="AB139" s="203"/>
      <c r="AC139" s="231" t="s">
        <v>2345</v>
      </c>
      <c r="AD139" s="231">
        <v>0.40864255519023013</v>
      </c>
      <c r="AE139" s="231" t="s">
        <v>2665</v>
      </c>
      <c r="AF139" s="231"/>
      <c r="AG139" s="232"/>
      <c r="AH139" s="231" t="s">
        <v>2779</v>
      </c>
      <c r="AI139" s="234">
        <v>2</v>
      </c>
      <c r="AJ139" s="200">
        <v>40865</v>
      </c>
      <c r="AK139" s="234"/>
      <c r="AL139" s="231" t="s">
        <v>2580</v>
      </c>
      <c r="AM139" s="234"/>
      <c r="AN139" s="234" t="s">
        <v>2581</v>
      </c>
      <c r="AO139" s="231">
        <f t="shared" si="9"/>
        <v>2.5578562292155937</v>
      </c>
      <c r="AP139" s="232" t="s">
        <v>2813</v>
      </c>
    </row>
    <row r="140" spans="1:42" ht="242.25" hidden="1">
      <c r="A140" s="203" t="s">
        <v>897</v>
      </c>
      <c r="B140" s="203" t="s">
        <v>1779</v>
      </c>
      <c r="C140" s="203" t="s">
        <v>504</v>
      </c>
      <c r="D140" s="203" t="s">
        <v>1780</v>
      </c>
      <c r="E140" s="203" t="s">
        <v>506</v>
      </c>
      <c r="F140" s="203" t="s">
        <v>1765</v>
      </c>
      <c r="G140" s="203">
        <v>6153211</v>
      </c>
      <c r="H140" s="203" t="s">
        <v>1781</v>
      </c>
      <c r="I140" s="203" t="s">
        <v>240</v>
      </c>
      <c r="J140" s="203" t="s">
        <v>41</v>
      </c>
      <c r="K140" s="203" t="s">
        <v>1782</v>
      </c>
      <c r="L140" s="203" t="s">
        <v>50</v>
      </c>
      <c r="M140" s="203" t="s">
        <v>32</v>
      </c>
      <c r="N140" s="203">
        <v>2008</v>
      </c>
      <c r="O140" s="203" t="s">
        <v>1783</v>
      </c>
      <c r="P140" s="203" t="s">
        <v>1784</v>
      </c>
      <c r="Q140" s="203">
        <v>6.2593975999999998</v>
      </c>
      <c r="R140" s="203" t="s">
        <v>1732</v>
      </c>
      <c r="S140" s="203" t="s">
        <v>41</v>
      </c>
      <c r="T140" s="203"/>
      <c r="U140" s="203"/>
      <c r="V140" s="203" t="s">
        <v>1785</v>
      </c>
      <c r="W140" s="203" t="s">
        <v>1786</v>
      </c>
      <c r="X140" s="203" t="s">
        <v>2510</v>
      </c>
      <c r="Y140" s="203"/>
      <c r="Z140" s="203"/>
      <c r="AA140" s="203"/>
      <c r="AB140" s="203"/>
      <c r="AC140" s="231" t="s">
        <v>2345</v>
      </c>
      <c r="AD140" s="231">
        <v>0.45796148426491312</v>
      </c>
      <c r="AE140" s="231" t="s">
        <v>2666</v>
      </c>
      <c r="AF140" s="231"/>
      <c r="AG140" s="232"/>
      <c r="AH140" s="231" t="s">
        <v>2779</v>
      </c>
      <c r="AI140" s="234">
        <v>2</v>
      </c>
      <c r="AJ140" s="200">
        <v>40865</v>
      </c>
      <c r="AK140" s="234"/>
      <c r="AL140" s="231" t="s">
        <v>2580</v>
      </c>
      <c r="AM140" s="234"/>
      <c r="AN140" s="234" t="s">
        <v>2581</v>
      </c>
      <c r="AO140" s="231">
        <f t="shared" si="9"/>
        <v>2.8665630155002351</v>
      </c>
      <c r="AP140" s="232" t="s">
        <v>2813</v>
      </c>
    </row>
    <row r="141" spans="1:42" ht="242.25" hidden="1">
      <c r="A141" s="203" t="s">
        <v>897</v>
      </c>
      <c r="B141" s="203" t="s">
        <v>1779</v>
      </c>
      <c r="C141" s="203" t="s">
        <v>504</v>
      </c>
      <c r="D141" s="203" t="s">
        <v>1780</v>
      </c>
      <c r="E141" s="203" t="s">
        <v>506</v>
      </c>
      <c r="F141" s="203" t="s">
        <v>1765</v>
      </c>
      <c r="G141" s="203">
        <v>6153211</v>
      </c>
      <c r="H141" s="203" t="s">
        <v>1781</v>
      </c>
      <c r="I141" s="203" t="s">
        <v>240</v>
      </c>
      <c r="J141" s="203" t="s">
        <v>41</v>
      </c>
      <c r="K141" s="203" t="s">
        <v>1782</v>
      </c>
      <c r="L141" s="203" t="s">
        <v>50</v>
      </c>
      <c r="M141" s="203" t="s">
        <v>32</v>
      </c>
      <c r="N141" s="203">
        <v>2008</v>
      </c>
      <c r="O141" s="203" t="s">
        <v>1783</v>
      </c>
      <c r="P141" s="203" t="s">
        <v>1784</v>
      </c>
      <c r="Q141" s="203">
        <v>6.2593975999999998</v>
      </c>
      <c r="R141" s="203" t="s">
        <v>1732</v>
      </c>
      <c r="S141" s="203" t="s">
        <v>41</v>
      </c>
      <c r="T141" s="203"/>
      <c r="U141" s="203"/>
      <c r="V141" s="203" t="s">
        <v>1785</v>
      </c>
      <c r="W141" s="203" t="s">
        <v>1786</v>
      </c>
      <c r="X141" s="203" t="s">
        <v>2510</v>
      </c>
      <c r="Y141" s="203"/>
      <c r="Z141" s="203"/>
      <c r="AA141" s="203"/>
      <c r="AB141" s="203"/>
      <c r="AC141" s="231" t="s">
        <v>2345</v>
      </c>
      <c r="AD141" s="231">
        <v>1.9962423673085958E-2</v>
      </c>
      <c r="AE141" s="231" t="s">
        <v>2667</v>
      </c>
      <c r="AF141" s="231"/>
      <c r="AG141" s="232"/>
      <c r="AH141" s="231" t="s">
        <v>2779</v>
      </c>
      <c r="AI141" s="234">
        <v>2</v>
      </c>
      <c r="AJ141" s="200">
        <v>40865</v>
      </c>
      <c r="AK141" s="234"/>
      <c r="AL141" s="231" t="s">
        <v>2580</v>
      </c>
      <c r="AM141" s="234"/>
      <c r="AN141" s="234" t="s">
        <v>2581</v>
      </c>
      <c r="AO141" s="231">
        <f t="shared" si="9"/>
        <v>0.12495274682949743</v>
      </c>
      <c r="AP141" s="232" t="s">
        <v>2813</v>
      </c>
    </row>
    <row r="142" spans="1:42" ht="178.5" hidden="1">
      <c r="A142" s="203" t="s">
        <v>1544</v>
      </c>
      <c r="B142" s="203" t="s">
        <v>1545</v>
      </c>
      <c r="C142" s="203" t="s">
        <v>77</v>
      </c>
      <c r="D142" s="203" t="s">
        <v>1546</v>
      </c>
      <c r="E142" s="203" t="s">
        <v>1547</v>
      </c>
      <c r="F142" s="203" t="s">
        <v>1787</v>
      </c>
      <c r="G142" s="203">
        <v>6194211</v>
      </c>
      <c r="H142" s="203" t="s">
        <v>1788</v>
      </c>
      <c r="I142" s="203" t="s">
        <v>240</v>
      </c>
      <c r="J142" s="203" t="s">
        <v>41</v>
      </c>
      <c r="K142" s="203" t="s">
        <v>1789</v>
      </c>
      <c r="L142" s="203" t="s">
        <v>50</v>
      </c>
      <c r="M142" s="203" t="s">
        <v>32</v>
      </c>
      <c r="N142" s="203">
        <v>2008</v>
      </c>
      <c r="O142" s="203" t="s">
        <v>1790</v>
      </c>
      <c r="P142" s="203" t="s">
        <v>1553</v>
      </c>
      <c r="Q142" s="203">
        <v>1.3039720000000001</v>
      </c>
      <c r="R142" s="203" t="s">
        <v>1667</v>
      </c>
      <c r="S142" s="203" t="s">
        <v>41</v>
      </c>
      <c r="T142" s="203"/>
      <c r="U142" s="203"/>
      <c r="V142" s="203" t="s">
        <v>1753</v>
      </c>
      <c r="W142" s="203" t="s">
        <v>1669</v>
      </c>
      <c r="X142" s="203" t="s">
        <v>2492</v>
      </c>
      <c r="Y142" s="203" t="s">
        <v>2493</v>
      </c>
      <c r="Z142" s="203" t="s">
        <v>2362</v>
      </c>
      <c r="AA142" s="203"/>
      <c r="AB142" s="203"/>
      <c r="AC142" s="231" t="s">
        <v>2390</v>
      </c>
      <c r="AD142" s="231">
        <v>1</v>
      </c>
      <c r="AE142" s="231">
        <v>12103314</v>
      </c>
      <c r="AF142" s="231">
        <v>11</v>
      </c>
      <c r="AG142" s="232"/>
      <c r="AH142" s="231" t="s">
        <v>2668</v>
      </c>
      <c r="AI142" s="231">
        <v>2</v>
      </c>
      <c r="AJ142" s="182">
        <v>40865</v>
      </c>
      <c r="AK142" s="231"/>
      <c r="AL142" s="231" t="s">
        <v>2580</v>
      </c>
      <c r="AM142" s="231"/>
      <c r="AN142" s="231" t="s">
        <v>2581</v>
      </c>
      <c r="AO142" s="231">
        <f t="shared" ref="AO142" si="10">AD142*AF142</f>
        <v>11</v>
      </c>
      <c r="AP142" s="232" t="s">
        <v>2813</v>
      </c>
    </row>
    <row r="143" spans="1:42" ht="114.75" hidden="1">
      <c r="A143" s="203" t="s">
        <v>1488</v>
      </c>
      <c r="B143" s="203" t="s">
        <v>1791</v>
      </c>
      <c r="C143" s="203" t="s">
        <v>1490</v>
      </c>
      <c r="D143" s="203" t="s">
        <v>1792</v>
      </c>
      <c r="E143" s="203" t="s">
        <v>41</v>
      </c>
      <c r="F143" s="203" t="s">
        <v>41</v>
      </c>
      <c r="G143" s="203" t="s">
        <v>1793</v>
      </c>
      <c r="H143" s="203" t="s">
        <v>41</v>
      </c>
      <c r="I143" s="203" t="s">
        <v>240</v>
      </c>
      <c r="J143" s="203" t="s">
        <v>41</v>
      </c>
      <c r="K143" s="203" t="s">
        <v>1794</v>
      </c>
      <c r="L143" s="203" t="s">
        <v>1795</v>
      </c>
      <c r="M143" s="203" t="s">
        <v>32</v>
      </c>
      <c r="N143" s="203">
        <v>2008</v>
      </c>
      <c r="O143" s="203" t="s">
        <v>1796</v>
      </c>
      <c r="P143" s="203" t="s">
        <v>1797</v>
      </c>
      <c r="Q143" s="203">
        <v>3.140196</v>
      </c>
      <c r="R143" s="203" t="s">
        <v>1667</v>
      </c>
      <c r="S143" s="203" t="s">
        <v>41</v>
      </c>
      <c r="T143" s="203"/>
      <c r="U143" s="203"/>
      <c r="V143" s="203" t="s">
        <v>1753</v>
      </c>
      <c r="W143" s="203" t="s">
        <v>1669</v>
      </c>
      <c r="X143" s="203"/>
      <c r="Y143" s="203"/>
      <c r="Z143" s="203"/>
      <c r="AA143" s="203"/>
      <c r="AB143" s="203"/>
      <c r="AC143" s="231" t="s">
        <v>2509</v>
      </c>
      <c r="AD143" s="231"/>
      <c r="AE143" s="231"/>
      <c r="AF143" s="231"/>
      <c r="AG143" s="232"/>
      <c r="AH143" s="231" t="s">
        <v>2574</v>
      </c>
      <c r="AI143" s="231">
        <v>2</v>
      </c>
      <c r="AJ143" s="182">
        <v>40854</v>
      </c>
      <c r="AK143" s="231"/>
      <c r="AL143" s="231" t="s">
        <v>2580</v>
      </c>
      <c r="AM143" s="231" t="s">
        <v>2581</v>
      </c>
      <c r="AN143" s="231"/>
      <c r="AO143" s="231"/>
      <c r="AP143" s="232" t="s">
        <v>2813</v>
      </c>
    </row>
    <row r="144" spans="1:42" ht="114.75" hidden="1">
      <c r="A144" s="203" t="s">
        <v>896</v>
      </c>
      <c r="B144" s="203" t="s">
        <v>1659</v>
      </c>
      <c r="C144" s="203" t="s">
        <v>483</v>
      </c>
      <c r="D144" s="203" t="s">
        <v>1660</v>
      </c>
      <c r="E144" s="203" t="s">
        <v>485</v>
      </c>
      <c r="F144" s="203" t="s">
        <v>1798</v>
      </c>
      <c r="G144" s="203">
        <v>6510311</v>
      </c>
      <c r="H144" s="203" t="s">
        <v>41</v>
      </c>
      <c r="I144" s="203" t="s">
        <v>240</v>
      </c>
      <c r="J144" s="203" t="s">
        <v>41</v>
      </c>
      <c r="K144" s="203" t="s">
        <v>1799</v>
      </c>
      <c r="L144" s="203" t="s">
        <v>1800</v>
      </c>
      <c r="M144" s="203" t="s">
        <v>32</v>
      </c>
      <c r="N144" s="203">
        <v>1979</v>
      </c>
      <c r="O144" s="203" t="s">
        <v>1801</v>
      </c>
      <c r="P144" s="203" t="s">
        <v>1802</v>
      </c>
      <c r="Q144" s="203">
        <v>9.9869143999999999</v>
      </c>
      <c r="R144" s="203" t="s">
        <v>1667</v>
      </c>
      <c r="S144" s="203" t="s">
        <v>41</v>
      </c>
      <c r="T144" s="203"/>
      <c r="U144" s="203"/>
      <c r="V144" s="203" t="s">
        <v>1753</v>
      </c>
      <c r="W144" s="203" t="s">
        <v>1669</v>
      </c>
      <c r="X144" s="203" t="s">
        <v>2455</v>
      </c>
      <c r="Y144" s="203" t="s">
        <v>2562</v>
      </c>
      <c r="Z144" s="203"/>
      <c r="AA144" s="203"/>
      <c r="AB144" s="203"/>
      <c r="AC144" s="231" t="s">
        <v>2360</v>
      </c>
      <c r="AD144" s="231"/>
      <c r="AE144" s="231"/>
      <c r="AF144" s="231"/>
      <c r="AG144" s="232"/>
      <c r="AH144" s="231"/>
      <c r="AI144" s="231">
        <v>2</v>
      </c>
      <c r="AJ144" s="182">
        <v>40853</v>
      </c>
      <c r="AK144" s="231"/>
      <c r="AL144" s="231" t="s">
        <v>2742</v>
      </c>
      <c r="AM144" s="231"/>
      <c r="AN144" s="231" t="s">
        <v>2581</v>
      </c>
      <c r="AO144" s="231"/>
      <c r="AP144" s="232" t="s">
        <v>2813</v>
      </c>
    </row>
    <row r="145" spans="1:42" ht="178.5" hidden="1">
      <c r="A145" s="203" t="s">
        <v>897</v>
      </c>
      <c r="B145" s="203" t="s">
        <v>1803</v>
      </c>
      <c r="C145" s="203" t="s">
        <v>504</v>
      </c>
      <c r="D145" s="203" t="s">
        <v>1804</v>
      </c>
      <c r="E145" s="203" t="s">
        <v>506</v>
      </c>
      <c r="F145" s="203" t="s">
        <v>565</v>
      </c>
      <c r="G145" s="203">
        <v>6616811</v>
      </c>
      <c r="H145" s="203" t="s">
        <v>1805</v>
      </c>
      <c r="I145" s="203" t="s">
        <v>240</v>
      </c>
      <c r="J145" s="203" t="s">
        <v>41</v>
      </c>
      <c r="K145" s="203" t="s">
        <v>1806</v>
      </c>
      <c r="L145" s="203" t="s">
        <v>50</v>
      </c>
      <c r="M145" s="203" t="s">
        <v>32</v>
      </c>
      <c r="N145" s="203">
        <v>2008</v>
      </c>
      <c r="O145" s="203" t="s">
        <v>1807</v>
      </c>
      <c r="P145" s="203" t="s">
        <v>1808</v>
      </c>
      <c r="Q145" s="203">
        <v>2.3665629799999999</v>
      </c>
      <c r="R145" s="203" t="s">
        <v>1667</v>
      </c>
      <c r="S145" s="203" t="s">
        <v>41</v>
      </c>
      <c r="T145" s="203"/>
      <c r="U145" s="203"/>
      <c r="V145" s="203" t="s">
        <v>1809</v>
      </c>
      <c r="W145" s="203" t="s">
        <v>1669</v>
      </c>
      <c r="X145" s="203" t="s">
        <v>2510</v>
      </c>
      <c r="Y145" s="203"/>
      <c r="Z145" s="203"/>
      <c r="AA145" s="203"/>
      <c r="AB145" s="203"/>
      <c r="AC145" s="231" t="s">
        <v>2345</v>
      </c>
      <c r="AD145" s="231">
        <v>0.35218869528261793</v>
      </c>
      <c r="AE145" s="231" t="s">
        <v>2669</v>
      </c>
      <c r="AF145" s="231"/>
      <c r="AG145" s="232"/>
      <c r="AH145" s="231" t="s">
        <v>2779</v>
      </c>
      <c r="AI145" s="234">
        <v>2</v>
      </c>
      <c r="AJ145" s="200">
        <v>40865</v>
      </c>
      <c r="AK145" s="234"/>
      <c r="AL145" s="231" t="s">
        <v>2580</v>
      </c>
      <c r="AM145" s="234"/>
      <c r="AN145" s="234" t="s">
        <v>2581</v>
      </c>
      <c r="AO145" s="231">
        <f t="shared" ref="AO145:AO158" si="11">AD145*Q145</f>
        <v>0.83347672823034413</v>
      </c>
      <c r="AP145" s="232" t="s">
        <v>2813</v>
      </c>
    </row>
    <row r="146" spans="1:42" ht="178.5" hidden="1">
      <c r="A146" s="203" t="s">
        <v>897</v>
      </c>
      <c r="B146" s="203" t="s">
        <v>1803</v>
      </c>
      <c r="C146" s="203" t="s">
        <v>504</v>
      </c>
      <c r="D146" s="203" t="s">
        <v>1804</v>
      </c>
      <c r="E146" s="203" t="s">
        <v>506</v>
      </c>
      <c r="F146" s="203" t="s">
        <v>565</v>
      </c>
      <c r="G146" s="203">
        <v>6616811</v>
      </c>
      <c r="H146" s="203" t="s">
        <v>1805</v>
      </c>
      <c r="I146" s="203" t="s">
        <v>240</v>
      </c>
      <c r="J146" s="203" t="s">
        <v>41</v>
      </c>
      <c r="K146" s="203" t="s">
        <v>1806</v>
      </c>
      <c r="L146" s="203" t="s">
        <v>50</v>
      </c>
      <c r="M146" s="203" t="s">
        <v>32</v>
      </c>
      <c r="N146" s="203">
        <v>2008</v>
      </c>
      <c r="O146" s="203" t="s">
        <v>1807</v>
      </c>
      <c r="P146" s="203" t="s">
        <v>1808</v>
      </c>
      <c r="Q146" s="203">
        <v>2.3665629799999999</v>
      </c>
      <c r="R146" s="203" t="s">
        <v>1667</v>
      </c>
      <c r="S146" s="203" t="s">
        <v>41</v>
      </c>
      <c r="T146" s="203"/>
      <c r="U146" s="203"/>
      <c r="V146" s="203" t="s">
        <v>1809</v>
      </c>
      <c r="W146" s="203" t="s">
        <v>1669</v>
      </c>
      <c r="X146" s="203" t="s">
        <v>2510</v>
      </c>
      <c r="Y146" s="203"/>
      <c r="Z146" s="203"/>
      <c r="AA146" s="203"/>
      <c r="AB146" s="203"/>
      <c r="AC146" s="231" t="s">
        <v>2345</v>
      </c>
      <c r="AD146" s="231">
        <v>0.35218869528261793</v>
      </c>
      <c r="AE146" s="231" t="s">
        <v>2669</v>
      </c>
      <c r="AF146" s="231"/>
      <c r="AG146" s="232"/>
      <c r="AH146" s="231" t="s">
        <v>2779</v>
      </c>
      <c r="AI146" s="234">
        <v>2</v>
      </c>
      <c r="AJ146" s="200">
        <v>40865</v>
      </c>
      <c r="AK146" s="234"/>
      <c r="AL146" s="231" t="s">
        <v>2580</v>
      </c>
      <c r="AM146" s="234"/>
      <c r="AN146" s="234" t="s">
        <v>2581</v>
      </c>
      <c r="AO146" s="231">
        <f t="shared" si="11"/>
        <v>0.83347672823034413</v>
      </c>
      <c r="AP146" s="232" t="s">
        <v>2813</v>
      </c>
    </row>
    <row r="147" spans="1:42" ht="178.5" hidden="1">
      <c r="A147" s="203" t="s">
        <v>897</v>
      </c>
      <c r="B147" s="203" t="s">
        <v>1803</v>
      </c>
      <c r="C147" s="203" t="s">
        <v>504</v>
      </c>
      <c r="D147" s="203" t="s">
        <v>1804</v>
      </c>
      <c r="E147" s="203" t="s">
        <v>506</v>
      </c>
      <c r="F147" s="203" t="s">
        <v>565</v>
      </c>
      <c r="G147" s="203">
        <v>6616811</v>
      </c>
      <c r="H147" s="203" t="s">
        <v>1805</v>
      </c>
      <c r="I147" s="203" t="s">
        <v>240</v>
      </c>
      <c r="J147" s="203" t="s">
        <v>41</v>
      </c>
      <c r="K147" s="203" t="s">
        <v>1806</v>
      </c>
      <c r="L147" s="203" t="s">
        <v>50</v>
      </c>
      <c r="M147" s="203" t="s">
        <v>32</v>
      </c>
      <c r="N147" s="203">
        <v>2008</v>
      </c>
      <c r="O147" s="203" t="s">
        <v>1807</v>
      </c>
      <c r="P147" s="203" t="s">
        <v>1808</v>
      </c>
      <c r="Q147" s="203">
        <v>2.3665629799999999</v>
      </c>
      <c r="R147" s="203" t="s">
        <v>1667</v>
      </c>
      <c r="S147" s="203" t="s">
        <v>41</v>
      </c>
      <c r="T147" s="203"/>
      <c r="U147" s="203"/>
      <c r="V147" s="203" t="s">
        <v>1809</v>
      </c>
      <c r="W147" s="203" t="s">
        <v>1669</v>
      </c>
      <c r="X147" s="203" t="s">
        <v>2510</v>
      </c>
      <c r="Y147" s="203"/>
      <c r="Z147" s="203"/>
      <c r="AA147" s="203"/>
      <c r="AB147" s="203"/>
      <c r="AC147" s="231" t="s">
        <v>2345</v>
      </c>
      <c r="AD147" s="231">
        <v>7.2290692732681669E-2</v>
      </c>
      <c r="AE147" s="231" t="s">
        <v>2670</v>
      </c>
      <c r="AF147" s="231"/>
      <c r="AG147" s="232"/>
      <c r="AH147" s="231" t="s">
        <v>2779</v>
      </c>
      <c r="AI147" s="234">
        <v>2</v>
      </c>
      <c r="AJ147" s="200">
        <v>40865</v>
      </c>
      <c r="AK147" s="234"/>
      <c r="AL147" s="231" t="s">
        <v>2580</v>
      </c>
      <c r="AM147" s="234"/>
      <c r="AN147" s="234" t="s">
        <v>2581</v>
      </c>
      <c r="AO147" s="231">
        <f t="shared" si="11"/>
        <v>0.17108047721971947</v>
      </c>
      <c r="AP147" s="232" t="s">
        <v>2813</v>
      </c>
    </row>
    <row r="148" spans="1:42" ht="178.5" hidden="1">
      <c r="A148" s="203" t="s">
        <v>897</v>
      </c>
      <c r="B148" s="203" t="s">
        <v>1803</v>
      </c>
      <c r="C148" s="203" t="s">
        <v>504</v>
      </c>
      <c r="D148" s="203" t="s">
        <v>1804</v>
      </c>
      <c r="E148" s="203" t="s">
        <v>506</v>
      </c>
      <c r="F148" s="203" t="s">
        <v>565</v>
      </c>
      <c r="G148" s="203">
        <v>6616811</v>
      </c>
      <c r="H148" s="203" t="s">
        <v>1805</v>
      </c>
      <c r="I148" s="203" t="s">
        <v>240</v>
      </c>
      <c r="J148" s="203" t="s">
        <v>41</v>
      </c>
      <c r="K148" s="203" t="s">
        <v>1806</v>
      </c>
      <c r="L148" s="203" t="s">
        <v>50</v>
      </c>
      <c r="M148" s="203" t="s">
        <v>32</v>
      </c>
      <c r="N148" s="203">
        <v>2008</v>
      </c>
      <c r="O148" s="203" t="s">
        <v>1807</v>
      </c>
      <c r="P148" s="203" t="s">
        <v>1808</v>
      </c>
      <c r="Q148" s="203">
        <v>2.3665629799999999</v>
      </c>
      <c r="R148" s="203" t="s">
        <v>1667</v>
      </c>
      <c r="S148" s="203" t="s">
        <v>41</v>
      </c>
      <c r="T148" s="203"/>
      <c r="U148" s="203"/>
      <c r="V148" s="203" t="s">
        <v>1809</v>
      </c>
      <c r="W148" s="203" t="s">
        <v>1669</v>
      </c>
      <c r="X148" s="203" t="s">
        <v>2510</v>
      </c>
      <c r="Y148" s="203"/>
      <c r="Z148" s="203"/>
      <c r="AA148" s="203"/>
      <c r="AB148" s="203"/>
      <c r="AC148" s="231" t="s">
        <v>2345</v>
      </c>
      <c r="AD148" s="231">
        <v>7.2290692732681669E-2</v>
      </c>
      <c r="AE148" s="231" t="s">
        <v>2670</v>
      </c>
      <c r="AF148" s="231"/>
      <c r="AG148" s="232"/>
      <c r="AH148" s="231" t="s">
        <v>2779</v>
      </c>
      <c r="AI148" s="234">
        <v>2</v>
      </c>
      <c r="AJ148" s="200">
        <v>40865</v>
      </c>
      <c r="AK148" s="234"/>
      <c r="AL148" s="231" t="s">
        <v>2580</v>
      </c>
      <c r="AM148" s="234"/>
      <c r="AN148" s="234" t="s">
        <v>2581</v>
      </c>
      <c r="AO148" s="231">
        <f t="shared" si="11"/>
        <v>0.17108047721971947</v>
      </c>
      <c r="AP148" s="232" t="s">
        <v>2813</v>
      </c>
    </row>
    <row r="149" spans="1:42" ht="178.5" hidden="1">
      <c r="A149" s="203" t="s">
        <v>897</v>
      </c>
      <c r="B149" s="203" t="s">
        <v>1803</v>
      </c>
      <c r="C149" s="203" t="s">
        <v>504</v>
      </c>
      <c r="D149" s="203" t="s">
        <v>1804</v>
      </c>
      <c r="E149" s="203" t="s">
        <v>506</v>
      </c>
      <c r="F149" s="203" t="s">
        <v>565</v>
      </c>
      <c r="G149" s="203">
        <v>6616811</v>
      </c>
      <c r="H149" s="203" t="s">
        <v>1805</v>
      </c>
      <c r="I149" s="203" t="s">
        <v>240</v>
      </c>
      <c r="J149" s="203" t="s">
        <v>41</v>
      </c>
      <c r="K149" s="203" t="s">
        <v>1806</v>
      </c>
      <c r="L149" s="203" t="s">
        <v>50</v>
      </c>
      <c r="M149" s="203" t="s">
        <v>32</v>
      </c>
      <c r="N149" s="203">
        <v>2008</v>
      </c>
      <c r="O149" s="203" t="s">
        <v>1807</v>
      </c>
      <c r="P149" s="203" t="s">
        <v>1808</v>
      </c>
      <c r="Q149" s="203">
        <v>2.3665629799999999</v>
      </c>
      <c r="R149" s="203" t="s">
        <v>1667</v>
      </c>
      <c r="S149" s="203" t="s">
        <v>41</v>
      </c>
      <c r="T149" s="203"/>
      <c r="U149" s="203"/>
      <c r="V149" s="203" t="s">
        <v>1809</v>
      </c>
      <c r="W149" s="203" t="s">
        <v>1669</v>
      </c>
      <c r="X149" s="203" t="s">
        <v>2510</v>
      </c>
      <c r="Y149" s="203"/>
      <c r="Z149" s="203"/>
      <c r="AA149" s="203"/>
      <c r="AB149" s="203"/>
      <c r="AC149" s="231" t="s">
        <v>2345</v>
      </c>
      <c r="AD149" s="231">
        <v>7.5520611984700364E-2</v>
      </c>
      <c r="AE149" s="231" t="s">
        <v>2671</v>
      </c>
      <c r="AF149" s="231"/>
      <c r="AG149" s="232"/>
      <c r="AH149" s="231" t="s">
        <v>2779</v>
      </c>
      <c r="AI149" s="234">
        <v>2</v>
      </c>
      <c r="AJ149" s="200">
        <v>40865</v>
      </c>
      <c r="AK149" s="234"/>
      <c r="AL149" s="231" t="s">
        <v>2580</v>
      </c>
      <c r="AM149" s="234"/>
      <c r="AN149" s="234" t="s">
        <v>2581</v>
      </c>
      <c r="AO149" s="231">
        <f t="shared" si="11"/>
        <v>0.17872428454993619</v>
      </c>
      <c r="AP149" s="232" t="s">
        <v>2813</v>
      </c>
    </row>
    <row r="150" spans="1:42" ht="178.5" hidden="1">
      <c r="A150" s="203" t="s">
        <v>897</v>
      </c>
      <c r="B150" s="203" t="s">
        <v>1803</v>
      </c>
      <c r="C150" s="203" t="s">
        <v>504</v>
      </c>
      <c r="D150" s="203" t="s">
        <v>1804</v>
      </c>
      <c r="E150" s="203" t="s">
        <v>506</v>
      </c>
      <c r="F150" s="203" t="s">
        <v>565</v>
      </c>
      <c r="G150" s="203">
        <v>6616811</v>
      </c>
      <c r="H150" s="203" t="s">
        <v>1805</v>
      </c>
      <c r="I150" s="203" t="s">
        <v>240</v>
      </c>
      <c r="J150" s="203" t="s">
        <v>41</v>
      </c>
      <c r="K150" s="203" t="s">
        <v>1806</v>
      </c>
      <c r="L150" s="203" t="s">
        <v>50</v>
      </c>
      <c r="M150" s="203" t="s">
        <v>32</v>
      </c>
      <c r="N150" s="203">
        <v>2008</v>
      </c>
      <c r="O150" s="203" t="s">
        <v>1807</v>
      </c>
      <c r="P150" s="203" t="s">
        <v>1808</v>
      </c>
      <c r="Q150" s="203">
        <v>2.3665629799999999</v>
      </c>
      <c r="R150" s="203" t="s">
        <v>1667</v>
      </c>
      <c r="S150" s="203" t="s">
        <v>41</v>
      </c>
      <c r="T150" s="203"/>
      <c r="U150" s="203"/>
      <c r="V150" s="203" t="s">
        <v>1809</v>
      </c>
      <c r="W150" s="203" t="s">
        <v>1669</v>
      </c>
      <c r="X150" s="203" t="s">
        <v>2510</v>
      </c>
      <c r="Y150" s="203"/>
      <c r="Z150" s="203"/>
      <c r="AA150" s="203"/>
      <c r="AB150" s="203"/>
      <c r="AC150" s="231" t="s">
        <v>2345</v>
      </c>
      <c r="AD150" s="231">
        <v>7.5520611984700364E-2</v>
      </c>
      <c r="AE150" s="231" t="s">
        <v>2671</v>
      </c>
      <c r="AF150" s="231"/>
      <c r="AG150" s="232"/>
      <c r="AH150" s="231" t="s">
        <v>2779</v>
      </c>
      <c r="AI150" s="234">
        <v>2</v>
      </c>
      <c r="AJ150" s="200">
        <v>40865</v>
      </c>
      <c r="AK150" s="234"/>
      <c r="AL150" s="231" t="s">
        <v>2580</v>
      </c>
      <c r="AM150" s="234"/>
      <c r="AN150" s="234" t="s">
        <v>2581</v>
      </c>
      <c r="AO150" s="231">
        <f t="shared" si="11"/>
        <v>0.17872428454993619</v>
      </c>
      <c r="AP150" s="232" t="s">
        <v>2813</v>
      </c>
    </row>
    <row r="151" spans="1:42" ht="267.75" hidden="1">
      <c r="A151" s="203" t="s">
        <v>885</v>
      </c>
      <c r="B151" s="203" t="s">
        <v>1810</v>
      </c>
      <c r="C151" s="203" t="s">
        <v>245</v>
      </c>
      <c r="D151" s="203" t="s">
        <v>1811</v>
      </c>
      <c r="E151" s="203" t="s">
        <v>247</v>
      </c>
      <c r="F151" s="203" t="s">
        <v>139</v>
      </c>
      <c r="G151" s="203">
        <v>7199311</v>
      </c>
      <c r="H151" s="203" t="s">
        <v>1812</v>
      </c>
      <c r="I151" s="203" t="s">
        <v>240</v>
      </c>
      <c r="J151" s="203" t="s">
        <v>1813</v>
      </c>
      <c r="K151" s="203" t="s">
        <v>1814</v>
      </c>
      <c r="L151" s="203" t="s">
        <v>1815</v>
      </c>
      <c r="M151" s="203" t="s">
        <v>32</v>
      </c>
      <c r="N151" s="203">
        <v>2008</v>
      </c>
      <c r="O151" s="203" t="s">
        <v>1816</v>
      </c>
      <c r="P151" s="203" t="s">
        <v>1817</v>
      </c>
      <c r="Q151" s="203">
        <v>8.9463282</v>
      </c>
      <c r="R151" s="203" t="s">
        <v>1667</v>
      </c>
      <c r="S151" s="203" t="s">
        <v>41</v>
      </c>
      <c r="T151" s="203"/>
      <c r="U151" s="203"/>
      <c r="V151" s="203" t="s">
        <v>1809</v>
      </c>
      <c r="W151" s="203" t="s">
        <v>1669</v>
      </c>
      <c r="X151" s="203"/>
      <c r="Y151" s="203"/>
      <c r="Z151" s="203"/>
      <c r="AA151" s="203"/>
      <c r="AB151" s="203"/>
      <c r="AC151" s="231" t="s">
        <v>2345</v>
      </c>
      <c r="AD151" s="231">
        <v>0.4009987464816307</v>
      </c>
      <c r="AE151" s="231" t="s">
        <v>2672</v>
      </c>
      <c r="AF151" s="231"/>
      <c r="AG151" s="232"/>
      <c r="AH151" s="231" t="s">
        <v>2780</v>
      </c>
      <c r="AI151" s="234">
        <v>2</v>
      </c>
      <c r="AJ151" s="200">
        <v>40865</v>
      </c>
      <c r="AK151" s="234"/>
      <c r="AL151" s="231" t="s">
        <v>2580</v>
      </c>
      <c r="AM151" s="234"/>
      <c r="AN151" s="234" t="s">
        <v>2581</v>
      </c>
      <c r="AO151" s="231">
        <f t="shared" si="11"/>
        <v>3.5874663938132634</v>
      </c>
      <c r="AP151" s="232" t="s">
        <v>2813</v>
      </c>
    </row>
    <row r="152" spans="1:42" ht="267.75" hidden="1">
      <c r="A152" s="203" t="s">
        <v>885</v>
      </c>
      <c r="B152" s="203" t="s">
        <v>1810</v>
      </c>
      <c r="C152" s="203" t="s">
        <v>245</v>
      </c>
      <c r="D152" s="203" t="s">
        <v>1811</v>
      </c>
      <c r="E152" s="203" t="s">
        <v>247</v>
      </c>
      <c r="F152" s="203" t="s">
        <v>139</v>
      </c>
      <c r="G152" s="203">
        <v>7199311</v>
      </c>
      <c r="H152" s="203" t="s">
        <v>1812</v>
      </c>
      <c r="I152" s="203" t="s">
        <v>240</v>
      </c>
      <c r="J152" s="203" t="s">
        <v>1813</v>
      </c>
      <c r="K152" s="203" t="s">
        <v>1814</v>
      </c>
      <c r="L152" s="203" t="s">
        <v>1815</v>
      </c>
      <c r="M152" s="203" t="s">
        <v>32</v>
      </c>
      <c r="N152" s="203">
        <v>2008</v>
      </c>
      <c r="O152" s="203" t="s">
        <v>1816</v>
      </c>
      <c r="P152" s="203" t="s">
        <v>1817</v>
      </c>
      <c r="Q152" s="203">
        <v>8.9463282</v>
      </c>
      <c r="R152" s="203" t="s">
        <v>1667</v>
      </c>
      <c r="S152" s="203" t="s">
        <v>41</v>
      </c>
      <c r="T152" s="203"/>
      <c r="U152" s="203"/>
      <c r="V152" s="203" t="s">
        <v>1809</v>
      </c>
      <c r="W152" s="203" t="s">
        <v>1669</v>
      </c>
      <c r="X152" s="203"/>
      <c r="Y152" s="203"/>
      <c r="Z152" s="203"/>
      <c r="AA152" s="203"/>
      <c r="AB152" s="203"/>
      <c r="AC152" s="231" t="s">
        <v>2345</v>
      </c>
      <c r="AD152" s="231">
        <v>8.8932424426572551E-2</v>
      </c>
      <c r="AE152" s="231" t="s">
        <v>2673</v>
      </c>
      <c r="AF152" s="231"/>
      <c r="AG152" s="232"/>
      <c r="AH152" s="231" t="s">
        <v>2780</v>
      </c>
      <c r="AI152" s="234">
        <v>2</v>
      </c>
      <c r="AJ152" s="200">
        <v>40865</v>
      </c>
      <c r="AK152" s="234"/>
      <c r="AL152" s="231" t="s">
        <v>2580</v>
      </c>
      <c r="AM152" s="234"/>
      <c r="AN152" s="234" t="s">
        <v>2581</v>
      </c>
      <c r="AO152" s="231">
        <f t="shared" si="11"/>
        <v>0.79561865654181485</v>
      </c>
      <c r="AP152" s="232" t="s">
        <v>2813</v>
      </c>
    </row>
    <row r="153" spans="1:42" ht="267.75" hidden="1">
      <c r="A153" s="203" t="s">
        <v>885</v>
      </c>
      <c r="B153" s="203" t="s">
        <v>1810</v>
      </c>
      <c r="C153" s="203" t="s">
        <v>245</v>
      </c>
      <c r="D153" s="203" t="s">
        <v>1811</v>
      </c>
      <c r="E153" s="203" t="s">
        <v>247</v>
      </c>
      <c r="F153" s="203" t="s">
        <v>139</v>
      </c>
      <c r="G153" s="203">
        <v>7199311</v>
      </c>
      <c r="H153" s="203" t="s">
        <v>1812</v>
      </c>
      <c r="I153" s="203" t="s">
        <v>240</v>
      </c>
      <c r="J153" s="203" t="s">
        <v>1813</v>
      </c>
      <c r="K153" s="203" t="s">
        <v>1814</v>
      </c>
      <c r="L153" s="203" t="s">
        <v>1815</v>
      </c>
      <c r="M153" s="203" t="s">
        <v>32</v>
      </c>
      <c r="N153" s="203">
        <v>2008</v>
      </c>
      <c r="O153" s="203" t="s">
        <v>1816</v>
      </c>
      <c r="P153" s="203" t="s">
        <v>1817</v>
      </c>
      <c r="Q153" s="203">
        <v>8.9463282</v>
      </c>
      <c r="R153" s="203" t="s">
        <v>1667</v>
      </c>
      <c r="S153" s="203" t="s">
        <v>41</v>
      </c>
      <c r="T153" s="203"/>
      <c r="U153" s="203"/>
      <c r="V153" s="203" t="s">
        <v>1809</v>
      </c>
      <c r="W153" s="203" t="s">
        <v>1669</v>
      </c>
      <c r="X153" s="203"/>
      <c r="Y153" s="203"/>
      <c r="Z153" s="203"/>
      <c r="AA153" s="203"/>
      <c r="AB153" s="203"/>
      <c r="AC153" s="231" t="s">
        <v>2345</v>
      </c>
      <c r="AD153" s="231">
        <v>0.19056403241349323</v>
      </c>
      <c r="AE153" s="231" t="s">
        <v>2674</v>
      </c>
      <c r="AF153" s="231"/>
      <c r="AG153" s="232"/>
      <c r="AH153" s="231" t="s">
        <v>2780</v>
      </c>
      <c r="AI153" s="234">
        <v>2</v>
      </c>
      <c r="AJ153" s="200">
        <v>40865</v>
      </c>
      <c r="AK153" s="234"/>
      <c r="AL153" s="231" t="s">
        <v>2580</v>
      </c>
      <c r="AM153" s="234"/>
      <c r="AN153" s="234" t="s">
        <v>2581</v>
      </c>
      <c r="AO153" s="231">
        <f t="shared" si="11"/>
        <v>1.7048483770865486</v>
      </c>
      <c r="AP153" s="232" t="s">
        <v>2813</v>
      </c>
    </row>
    <row r="154" spans="1:42" ht="267.75" hidden="1">
      <c r="A154" s="203" t="s">
        <v>885</v>
      </c>
      <c r="B154" s="203" t="s">
        <v>1810</v>
      </c>
      <c r="C154" s="203" t="s">
        <v>245</v>
      </c>
      <c r="D154" s="203" t="s">
        <v>1811</v>
      </c>
      <c r="E154" s="203" t="s">
        <v>247</v>
      </c>
      <c r="F154" s="203" t="s">
        <v>139</v>
      </c>
      <c r="G154" s="203">
        <v>7199311</v>
      </c>
      <c r="H154" s="203" t="s">
        <v>1812</v>
      </c>
      <c r="I154" s="203" t="s">
        <v>240</v>
      </c>
      <c r="J154" s="203" t="s">
        <v>1813</v>
      </c>
      <c r="K154" s="203" t="s">
        <v>1814</v>
      </c>
      <c r="L154" s="203" t="s">
        <v>1815</v>
      </c>
      <c r="M154" s="203" t="s">
        <v>32</v>
      </c>
      <c r="N154" s="203">
        <v>2008</v>
      </c>
      <c r="O154" s="203" t="s">
        <v>1816</v>
      </c>
      <c r="P154" s="203" t="s">
        <v>1817</v>
      </c>
      <c r="Q154" s="203">
        <v>8.9463282</v>
      </c>
      <c r="R154" s="203" t="s">
        <v>1667</v>
      </c>
      <c r="S154" s="203" t="s">
        <v>41</v>
      </c>
      <c r="T154" s="203"/>
      <c r="U154" s="203"/>
      <c r="V154" s="203" t="s">
        <v>1809</v>
      </c>
      <c r="W154" s="203" t="s">
        <v>1669</v>
      </c>
      <c r="X154" s="203"/>
      <c r="Y154" s="203"/>
      <c r="Z154" s="203"/>
      <c r="AA154" s="203"/>
      <c r="AB154" s="203"/>
      <c r="AC154" s="231" t="s">
        <v>2345</v>
      </c>
      <c r="AD154" s="231">
        <v>3.8571751849130288E-2</v>
      </c>
      <c r="AE154" s="231" t="s">
        <v>2675</v>
      </c>
      <c r="AF154" s="231"/>
      <c r="AG154" s="232"/>
      <c r="AH154" s="231" t="s">
        <v>2780</v>
      </c>
      <c r="AI154" s="234">
        <v>2</v>
      </c>
      <c r="AJ154" s="200">
        <v>40865</v>
      </c>
      <c r="AK154" s="234"/>
      <c r="AL154" s="231" t="s">
        <v>2580</v>
      </c>
      <c r="AM154" s="234"/>
      <c r="AN154" s="234" t="s">
        <v>2581</v>
      </c>
      <c r="AO154" s="231">
        <f t="shared" si="11"/>
        <v>0.34507555129127643</v>
      </c>
      <c r="AP154" s="232" t="s">
        <v>2813</v>
      </c>
    </row>
    <row r="155" spans="1:42" ht="267.75" hidden="1">
      <c r="A155" s="203" t="s">
        <v>885</v>
      </c>
      <c r="B155" s="203" t="s">
        <v>1810</v>
      </c>
      <c r="C155" s="203" t="s">
        <v>245</v>
      </c>
      <c r="D155" s="203" t="s">
        <v>1811</v>
      </c>
      <c r="E155" s="203" t="s">
        <v>247</v>
      </c>
      <c r="F155" s="203" t="s">
        <v>139</v>
      </c>
      <c r="G155" s="203">
        <v>7199311</v>
      </c>
      <c r="H155" s="203" t="s">
        <v>1812</v>
      </c>
      <c r="I155" s="203" t="s">
        <v>240</v>
      </c>
      <c r="J155" s="203" t="s">
        <v>1813</v>
      </c>
      <c r="K155" s="203" t="s">
        <v>1814</v>
      </c>
      <c r="L155" s="203" t="s">
        <v>1815</v>
      </c>
      <c r="M155" s="203" t="s">
        <v>32</v>
      </c>
      <c r="N155" s="203">
        <v>2008</v>
      </c>
      <c r="O155" s="203" t="s">
        <v>1816</v>
      </c>
      <c r="P155" s="203" t="s">
        <v>1817</v>
      </c>
      <c r="Q155" s="203">
        <v>8.9463282</v>
      </c>
      <c r="R155" s="203" t="s">
        <v>1667</v>
      </c>
      <c r="S155" s="203" t="s">
        <v>41</v>
      </c>
      <c r="T155" s="203"/>
      <c r="U155" s="203"/>
      <c r="V155" s="203" t="s">
        <v>1809</v>
      </c>
      <c r="W155" s="203" t="s">
        <v>1669</v>
      </c>
      <c r="X155" s="203"/>
      <c r="Y155" s="203"/>
      <c r="Z155" s="203"/>
      <c r="AA155" s="203"/>
      <c r="AB155" s="203"/>
      <c r="AC155" s="231" t="s">
        <v>2345</v>
      </c>
      <c r="AD155" s="231">
        <v>0.10800090517756482</v>
      </c>
      <c r="AE155" s="231" t="s">
        <v>2676</v>
      </c>
      <c r="AF155" s="231"/>
      <c r="AG155" s="232"/>
      <c r="AH155" s="231" t="s">
        <v>2780</v>
      </c>
      <c r="AI155" s="234">
        <v>2</v>
      </c>
      <c r="AJ155" s="200">
        <v>40865</v>
      </c>
      <c r="AK155" s="234"/>
      <c r="AL155" s="231" t="s">
        <v>2580</v>
      </c>
      <c r="AM155" s="234"/>
      <c r="AN155" s="234" t="s">
        <v>2581</v>
      </c>
      <c r="AO155" s="231">
        <f t="shared" si="11"/>
        <v>0.96621154361557415</v>
      </c>
      <c r="AP155" s="232" t="s">
        <v>2813</v>
      </c>
    </row>
    <row r="156" spans="1:42" ht="267.75" hidden="1">
      <c r="A156" s="203" t="s">
        <v>885</v>
      </c>
      <c r="B156" s="203" t="s">
        <v>1810</v>
      </c>
      <c r="C156" s="203" t="s">
        <v>245</v>
      </c>
      <c r="D156" s="203" t="s">
        <v>1811</v>
      </c>
      <c r="E156" s="203" t="s">
        <v>247</v>
      </c>
      <c r="F156" s="203" t="s">
        <v>139</v>
      </c>
      <c r="G156" s="203">
        <v>7199311</v>
      </c>
      <c r="H156" s="203" t="s">
        <v>1812</v>
      </c>
      <c r="I156" s="203" t="s">
        <v>240</v>
      </c>
      <c r="J156" s="203" t="s">
        <v>1813</v>
      </c>
      <c r="K156" s="203" t="s">
        <v>1814</v>
      </c>
      <c r="L156" s="203" t="s">
        <v>1815</v>
      </c>
      <c r="M156" s="203" t="s">
        <v>32</v>
      </c>
      <c r="N156" s="203">
        <v>2008</v>
      </c>
      <c r="O156" s="203" t="s">
        <v>1816</v>
      </c>
      <c r="P156" s="203" t="s">
        <v>1817</v>
      </c>
      <c r="Q156" s="203">
        <v>8.9463282</v>
      </c>
      <c r="R156" s="203" t="s">
        <v>1667</v>
      </c>
      <c r="S156" s="203" t="s">
        <v>41</v>
      </c>
      <c r="T156" s="203"/>
      <c r="U156" s="203"/>
      <c r="V156" s="203" t="s">
        <v>1809</v>
      </c>
      <c r="W156" s="203" t="s">
        <v>1669</v>
      </c>
      <c r="X156" s="203"/>
      <c r="Y156" s="203"/>
      <c r="Z156" s="203"/>
      <c r="AA156" s="203"/>
      <c r="AB156" s="203"/>
      <c r="AC156" s="231" t="s">
        <v>2345</v>
      </c>
      <c r="AD156" s="231">
        <v>2.6878179881157305E-2</v>
      </c>
      <c r="AE156" s="231" t="s">
        <v>2677</v>
      </c>
      <c r="AF156" s="231"/>
      <c r="AG156" s="232"/>
      <c r="AH156" s="231" t="s">
        <v>2780</v>
      </c>
      <c r="AI156" s="234">
        <v>2</v>
      </c>
      <c r="AJ156" s="200">
        <v>40865</v>
      </c>
      <c r="AK156" s="234"/>
      <c r="AL156" s="231" t="s">
        <v>2580</v>
      </c>
      <c r="AM156" s="234"/>
      <c r="AN156" s="234" t="s">
        <v>2581</v>
      </c>
      <c r="AO156" s="231">
        <f t="shared" si="11"/>
        <v>0.24046101863547026</v>
      </c>
      <c r="AP156" s="232" t="s">
        <v>2813</v>
      </c>
    </row>
    <row r="157" spans="1:42" ht="267.75" hidden="1">
      <c r="A157" s="203" t="s">
        <v>885</v>
      </c>
      <c r="B157" s="203" t="s">
        <v>1810</v>
      </c>
      <c r="C157" s="203" t="s">
        <v>245</v>
      </c>
      <c r="D157" s="203" t="s">
        <v>1811</v>
      </c>
      <c r="E157" s="203" t="s">
        <v>247</v>
      </c>
      <c r="F157" s="203" t="s">
        <v>139</v>
      </c>
      <c r="G157" s="203">
        <v>7199311</v>
      </c>
      <c r="H157" s="203" t="s">
        <v>1812</v>
      </c>
      <c r="I157" s="203" t="s">
        <v>240</v>
      </c>
      <c r="J157" s="203" t="s">
        <v>1813</v>
      </c>
      <c r="K157" s="203" t="s">
        <v>1814</v>
      </c>
      <c r="L157" s="203" t="s">
        <v>1815</v>
      </c>
      <c r="M157" s="203" t="s">
        <v>32</v>
      </c>
      <c r="N157" s="203">
        <v>2008</v>
      </c>
      <c r="O157" s="203" t="s">
        <v>1816</v>
      </c>
      <c r="P157" s="203" t="s">
        <v>1817</v>
      </c>
      <c r="Q157" s="203">
        <v>8.9463282</v>
      </c>
      <c r="R157" s="203" t="s">
        <v>1667</v>
      </c>
      <c r="S157" s="203" t="s">
        <v>41</v>
      </c>
      <c r="T157" s="203"/>
      <c r="U157" s="203"/>
      <c r="V157" s="203" t="s">
        <v>1809</v>
      </c>
      <c r="W157" s="203" t="s">
        <v>1669</v>
      </c>
      <c r="X157" s="203"/>
      <c r="Y157" s="203"/>
      <c r="Z157" s="203"/>
      <c r="AA157" s="203"/>
      <c r="AB157" s="203"/>
      <c r="AC157" s="231" t="s">
        <v>2345</v>
      </c>
      <c r="AD157" s="231">
        <v>4.3477763397772144E-2</v>
      </c>
      <c r="AE157" s="231" t="s">
        <v>2678</v>
      </c>
      <c r="AF157" s="231"/>
      <c r="AG157" s="232"/>
      <c r="AH157" s="231" t="s">
        <v>2780</v>
      </c>
      <c r="AI157" s="234">
        <v>2</v>
      </c>
      <c r="AJ157" s="200">
        <v>40865</v>
      </c>
      <c r="AK157" s="234"/>
      <c r="AL157" s="231" t="s">
        <v>2580</v>
      </c>
      <c r="AM157" s="234"/>
      <c r="AN157" s="234" t="s">
        <v>2581</v>
      </c>
      <c r="AO157" s="231">
        <f t="shared" si="11"/>
        <v>0.38896634075841674</v>
      </c>
      <c r="AP157" s="232" t="s">
        <v>2813</v>
      </c>
    </row>
    <row r="158" spans="1:42" ht="267.75" hidden="1">
      <c r="A158" s="203" t="s">
        <v>885</v>
      </c>
      <c r="B158" s="203" t="s">
        <v>1810</v>
      </c>
      <c r="C158" s="203" t="s">
        <v>245</v>
      </c>
      <c r="D158" s="203" t="s">
        <v>1811</v>
      </c>
      <c r="E158" s="203" t="s">
        <v>247</v>
      </c>
      <c r="F158" s="203" t="s">
        <v>139</v>
      </c>
      <c r="G158" s="203">
        <v>7199311</v>
      </c>
      <c r="H158" s="203" t="s">
        <v>1812</v>
      </c>
      <c r="I158" s="203" t="s">
        <v>240</v>
      </c>
      <c r="J158" s="203" t="s">
        <v>1813</v>
      </c>
      <c r="K158" s="203" t="s">
        <v>1814</v>
      </c>
      <c r="L158" s="203" t="s">
        <v>1815</v>
      </c>
      <c r="M158" s="203" t="s">
        <v>32</v>
      </c>
      <c r="N158" s="203">
        <v>2008</v>
      </c>
      <c r="O158" s="203" t="s">
        <v>1816</v>
      </c>
      <c r="P158" s="203" t="s">
        <v>1817</v>
      </c>
      <c r="Q158" s="203">
        <v>8.9463282</v>
      </c>
      <c r="R158" s="203" t="s">
        <v>1667</v>
      </c>
      <c r="S158" s="203" t="s">
        <v>41</v>
      </c>
      <c r="T158" s="203"/>
      <c r="U158" s="203"/>
      <c r="V158" s="203" t="s">
        <v>1809</v>
      </c>
      <c r="W158" s="203" t="s">
        <v>1669</v>
      </c>
      <c r="X158" s="203"/>
      <c r="Y158" s="203"/>
      <c r="Z158" s="203"/>
      <c r="AA158" s="203"/>
      <c r="AB158" s="203"/>
      <c r="AC158" s="231" t="s">
        <v>2345</v>
      </c>
      <c r="AD158" s="231">
        <v>0.1025761963726789</v>
      </c>
      <c r="AE158" s="231" t="s">
        <v>2679</v>
      </c>
      <c r="AF158" s="231"/>
      <c r="AG158" s="232"/>
      <c r="AH158" s="231" t="s">
        <v>2780</v>
      </c>
      <c r="AI158" s="234">
        <v>2</v>
      </c>
      <c r="AJ158" s="200">
        <v>40865</v>
      </c>
      <c r="AK158" s="234"/>
      <c r="AL158" s="231" t="s">
        <v>2580</v>
      </c>
      <c r="AM158" s="234"/>
      <c r="AN158" s="234" t="s">
        <v>2581</v>
      </c>
      <c r="AO158" s="231">
        <f t="shared" si="11"/>
        <v>0.91768031825763496</v>
      </c>
      <c r="AP158" s="232" t="s">
        <v>2813</v>
      </c>
    </row>
    <row r="159" spans="1:42" ht="153" hidden="1">
      <c r="A159" s="203" t="s">
        <v>885</v>
      </c>
      <c r="B159" s="203" t="s">
        <v>1810</v>
      </c>
      <c r="C159" s="203" t="s">
        <v>245</v>
      </c>
      <c r="D159" s="203" t="s">
        <v>1811</v>
      </c>
      <c r="E159" s="203" t="s">
        <v>247</v>
      </c>
      <c r="F159" s="203" t="s">
        <v>1818</v>
      </c>
      <c r="G159" s="203">
        <v>7199411</v>
      </c>
      <c r="H159" s="203" t="s">
        <v>41</v>
      </c>
      <c r="I159" s="203" t="s">
        <v>240</v>
      </c>
      <c r="J159" s="203" t="s">
        <v>1813</v>
      </c>
      <c r="K159" s="203" t="s">
        <v>1819</v>
      </c>
      <c r="L159" s="203" t="s">
        <v>1819</v>
      </c>
      <c r="M159" s="203" t="s">
        <v>32</v>
      </c>
      <c r="N159" s="203">
        <v>2008</v>
      </c>
      <c r="O159" s="203" t="s">
        <v>1820</v>
      </c>
      <c r="P159" s="203" t="s">
        <v>1811</v>
      </c>
      <c r="Q159" s="203">
        <v>2.4820804939999999</v>
      </c>
      <c r="R159" s="203" t="s">
        <v>1732</v>
      </c>
      <c r="S159" s="203" t="s">
        <v>41</v>
      </c>
      <c r="T159" s="203">
        <v>2.71574586E-5</v>
      </c>
      <c r="U159" s="203"/>
      <c r="V159" s="203" t="s">
        <v>1809</v>
      </c>
      <c r="W159" s="203" t="s">
        <v>1686</v>
      </c>
      <c r="X159" s="203"/>
      <c r="Y159" s="203"/>
      <c r="Z159" s="203"/>
      <c r="AA159" s="203"/>
      <c r="AB159" s="203"/>
      <c r="AC159" s="231" t="s">
        <v>2509</v>
      </c>
      <c r="AD159" s="231" t="s">
        <v>466</v>
      </c>
      <c r="AE159" s="231" t="s">
        <v>466</v>
      </c>
      <c r="AF159" s="231"/>
      <c r="AG159" s="232"/>
      <c r="AH159" s="231" t="s">
        <v>2781</v>
      </c>
      <c r="AI159" s="234">
        <v>2</v>
      </c>
      <c r="AJ159" s="200">
        <v>40872</v>
      </c>
      <c r="AK159" s="234"/>
      <c r="AL159" s="231" t="s">
        <v>2580</v>
      </c>
      <c r="AM159" s="234" t="s">
        <v>2581</v>
      </c>
      <c r="AN159" s="234"/>
      <c r="AO159" s="231" t="s">
        <v>466</v>
      </c>
      <c r="AP159" s="232" t="s">
        <v>2813</v>
      </c>
    </row>
    <row r="160" spans="1:42" ht="153" hidden="1">
      <c r="A160" s="203" t="s">
        <v>1488</v>
      </c>
      <c r="B160" s="203" t="s">
        <v>1821</v>
      </c>
      <c r="C160" s="203" t="s">
        <v>1490</v>
      </c>
      <c r="D160" s="203" t="s">
        <v>1822</v>
      </c>
      <c r="E160" s="203" t="s">
        <v>1492</v>
      </c>
      <c r="F160" s="203" t="s">
        <v>1823</v>
      </c>
      <c r="G160" s="203" t="s">
        <v>1824</v>
      </c>
      <c r="H160" s="203" t="s">
        <v>41</v>
      </c>
      <c r="I160" s="203" t="s">
        <v>240</v>
      </c>
      <c r="J160" s="203" t="s">
        <v>41</v>
      </c>
      <c r="K160" s="203" t="s">
        <v>1825</v>
      </c>
      <c r="L160" s="203" t="s">
        <v>1826</v>
      </c>
      <c r="M160" s="203" t="s">
        <v>32</v>
      </c>
      <c r="N160" s="203">
        <v>2008</v>
      </c>
      <c r="O160" s="203" t="s">
        <v>1827</v>
      </c>
      <c r="P160" s="203" t="s">
        <v>1828</v>
      </c>
      <c r="Q160" s="203">
        <v>15.393877999999999</v>
      </c>
      <c r="R160" s="203" t="s">
        <v>1667</v>
      </c>
      <c r="S160" s="203" t="s">
        <v>41</v>
      </c>
      <c r="T160" s="203">
        <v>2.5342600000000001E-4</v>
      </c>
      <c r="U160" s="203"/>
      <c r="V160" s="203" t="s">
        <v>1809</v>
      </c>
      <c r="W160" s="203" t="s">
        <v>1686</v>
      </c>
      <c r="X160" s="203"/>
      <c r="Y160" s="203"/>
      <c r="Z160" s="203"/>
      <c r="AA160" s="203"/>
      <c r="AB160" s="203"/>
      <c r="AC160" s="231" t="s">
        <v>2509</v>
      </c>
      <c r="AD160" s="231"/>
      <c r="AE160" s="231"/>
      <c r="AF160" s="231"/>
      <c r="AG160" s="232"/>
      <c r="AH160" s="231" t="s">
        <v>2574</v>
      </c>
      <c r="AI160" s="231">
        <v>2</v>
      </c>
      <c r="AJ160" s="182">
        <v>40854</v>
      </c>
      <c r="AK160" s="231"/>
      <c r="AL160" s="231" t="s">
        <v>2580</v>
      </c>
      <c r="AM160" s="231" t="s">
        <v>2581</v>
      </c>
      <c r="AN160" s="231"/>
      <c r="AO160" s="231"/>
      <c r="AP160" s="232" t="s">
        <v>2813</v>
      </c>
    </row>
    <row r="161" spans="1:42" ht="153" hidden="1">
      <c r="A161" s="203" t="s">
        <v>1488</v>
      </c>
      <c r="B161" s="203" t="s">
        <v>1829</v>
      </c>
      <c r="C161" s="203" t="s">
        <v>1490</v>
      </c>
      <c r="D161" s="203" t="s">
        <v>1830</v>
      </c>
      <c r="E161" s="203" t="s">
        <v>1492</v>
      </c>
      <c r="F161" s="203" t="s">
        <v>1831</v>
      </c>
      <c r="G161" s="203" t="s">
        <v>1832</v>
      </c>
      <c r="H161" s="203" t="s">
        <v>41</v>
      </c>
      <c r="I161" s="203" t="s">
        <v>240</v>
      </c>
      <c r="J161" s="203" t="s">
        <v>41</v>
      </c>
      <c r="K161" s="203" t="s">
        <v>1833</v>
      </c>
      <c r="L161" s="203" t="s">
        <v>1833</v>
      </c>
      <c r="M161" s="203" t="s">
        <v>32</v>
      </c>
      <c r="N161" s="203">
        <v>2008</v>
      </c>
      <c r="O161" s="203" t="s">
        <v>1834</v>
      </c>
      <c r="P161" s="203" t="s">
        <v>1835</v>
      </c>
      <c r="Q161" s="203">
        <v>1.0237186</v>
      </c>
      <c r="R161" s="203" t="s">
        <v>1667</v>
      </c>
      <c r="S161" s="203" t="s">
        <v>41</v>
      </c>
      <c r="T161" s="203"/>
      <c r="U161" s="203"/>
      <c r="V161" s="203" t="s">
        <v>1809</v>
      </c>
      <c r="W161" s="203" t="s">
        <v>1669</v>
      </c>
      <c r="X161" s="203"/>
      <c r="Y161" s="203"/>
      <c r="Z161" s="203"/>
      <c r="AA161" s="203"/>
      <c r="AB161" s="203"/>
      <c r="AC161" s="231" t="s">
        <v>2509</v>
      </c>
      <c r="AD161" s="231"/>
      <c r="AE161" s="231"/>
      <c r="AF161" s="231"/>
      <c r="AG161" s="232"/>
      <c r="AH161" s="231" t="s">
        <v>2574</v>
      </c>
      <c r="AI161" s="231">
        <v>2</v>
      </c>
      <c r="AJ161" s="182">
        <v>40854</v>
      </c>
      <c r="AK161" s="231"/>
      <c r="AL161" s="231" t="s">
        <v>2580</v>
      </c>
      <c r="AM161" s="231" t="s">
        <v>2581</v>
      </c>
      <c r="AN161" s="231"/>
      <c r="AO161" s="231"/>
      <c r="AP161" s="232" t="s">
        <v>2813</v>
      </c>
    </row>
    <row r="162" spans="1:42" ht="153" hidden="1">
      <c r="A162" s="203" t="s">
        <v>884</v>
      </c>
      <c r="B162" s="203" t="s">
        <v>1836</v>
      </c>
      <c r="C162" s="203" t="s">
        <v>234</v>
      </c>
      <c r="D162" s="203" t="s">
        <v>1156</v>
      </c>
      <c r="E162" s="203" t="s">
        <v>236</v>
      </c>
      <c r="F162" s="203" t="s">
        <v>1837</v>
      </c>
      <c r="G162" s="203" t="s">
        <v>1838</v>
      </c>
      <c r="H162" s="203" t="s">
        <v>2394</v>
      </c>
      <c r="I162" s="203" t="s">
        <v>240</v>
      </c>
      <c r="J162" s="203" t="s">
        <v>1518</v>
      </c>
      <c r="K162" s="203" t="s">
        <v>1839</v>
      </c>
      <c r="L162" s="203" t="s">
        <v>50</v>
      </c>
      <c r="M162" s="203" t="s">
        <v>32</v>
      </c>
      <c r="N162" s="203">
        <v>2008</v>
      </c>
      <c r="O162" s="203" t="s">
        <v>1840</v>
      </c>
      <c r="P162" s="203" t="s">
        <v>1841</v>
      </c>
      <c r="Q162" s="203">
        <v>50.356452200000021</v>
      </c>
      <c r="R162" s="203" t="s">
        <v>1667</v>
      </c>
      <c r="S162" s="203" t="s">
        <v>41</v>
      </c>
      <c r="T162" s="203"/>
      <c r="U162" s="203">
        <v>38</v>
      </c>
      <c r="V162" s="203" t="s">
        <v>1809</v>
      </c>
      <c r="W162" s="203" t="s">
        <v>1669</v>
      </c>
      <c r="X162" s="231" t="s">
        <v>2391</v>
      </c>
      <c r="Y162" s="203" t="s">
        <v>2392</v>
      </c>
      <c r="Z162" s="203"/>
      <c r="AA162" s="203"/>
      <c r="AB162" s="203"/>
      <c r="AC162" s="231" t="s">
        <v>2304</v>
      </c>
      <c r="AD162" s="231">
        <v>1</v>
      </c>
      <c r="AE162" s="235" t="s">
        <v>2393</v>
      </c>
      <c r="AF162" s="231"/>
      <c r="AG162" s="232"/>
      <c r="AH162" s="231" t="s">
        <v>2782</v>
      </c>
      <c r="AI162" s="231">
        <v>2</v>
      </c>
      <c r="AJ162" s="182">
        <v>40853</v>
      </c>
      <c r="AK162" s="231"/>
      <c r="AL162" s="231" t="s">
        <v>2580</v>
      </c>
      <c r="AM162" s="231" t="s">
        <v>2520</v>
      </c>
      <c r="AN162" s="231"/>
      <c r="AO162" s="231">
        <f>AD162*U162</f>
        <v>38</v>
      </c>
      <c r="AP162" s="232" t="s">
        <v>2813</v>
      </c>
    </row>
    <row r="163" spans="1:42" ht="242.25" hidden="1">
      <c r="A163" s="203" t="s">
        <v>881</v>
      </c>
      <c r="B163" s="203" t="s">
        <v>1842</v>
      </c>
      <c r="C163" s="203" t="s">
        <v>201</v>
      </c>
      <c r="D163" s="203" t="s">
        <v>1843</v>
      </c>
      <c r="E163" s="203" t="s">
        <v>203</v>
      </c>
      <c r="F163" s="203" t="s">
        <v>1844</v>
      </c>
      <c r="G163" s="203">
        <v>7271611</v>
      </c>
      <c r="H163" s="203" t="s">
        <v>41</v>
      </c>
      <c r="I163" s="203" t="s">
        <v>240</v>
      </c>
      <c r="J163" s="203" t="s">
        <v>41</v>
      </c>
      <c r="K163" s="203" t="s">
        <v>1845</v>
      </c>
      <c r="L163" s="203" t="s">
        <v>50</v>
      </c>
      <c r="M163" s="203" t="s">
        <v>32</v>
      </c>
      <c r="N163" s="203">
        <v>2009</v>
      </c>
      <c r="O163" s="203" t="s">
        <v>1846</v>
      </c>
      <c r="P163" s="203" t="s">
        <v>1847</v>
      </c>
      <c r="Q163" s="203">
        <v>4.6036440000000001</v>
      </c>
      <c r="R163" s="203" t="s">
        <v>1667</v>
      </c>
      <c r="S163" s="203" t="s">
        <v>41</v>
      </c>
      <c r="T163" s="203"/>
      <c r="U163" s="203"/>
      <c r="V163" s="203" t="s">
        <v>1809</v>
      </c>
      <c r="W163" s="203" t="s">
        <v>1669</v>
      </c>
      <c r="X163" s="203" t="s">
        <v>2417</v>
      </c>
      <c r="Y163" s="203"/>
      <c r="Z163" s="203" t="s">
        <v>2302</v>
      </c>
      <c r="AA163" s="203">
        <v>8640913</v>
      </c>
      <c r="AB163" s="238" t="s">
        <v>2418</v>
      </c>
      <c r="AC163" s="203" t="s">
        <v>2345</v>
      </c>
      <c r="AD163" s="231">
        <v>1</v>
      </c>
      <c r="AE163" s="231" t="s">
        <v>2680</v>
      </c>
      <c r="AF163" s="203"/>
      <c r="AG163" s="232"/>
      <c r="AH163" s="231" t="s">
        <v>2783</v>
      </c>
      <c r="AI163" s="234">
        <v>2</v>
      </c>
      <c r="AJ163" s="200">
        <v>40865</v>
      </c>
      <c r="AK163" s="234"/>
      <c r="AL163" s="231" t="s">
        <v>2580</v>
      </c>
      <c r="AM163" s="234"/>
      <c r="AN163" s="234" t="s">
        <v>2581</v>
      </c>
      <c r="AO163" s="231">
        <f t="shared" ref="AO163:AO164" si="12">AD163*Q163</f>
        <v>4.6036440000000001</v>
      </c>
      <c r="AP163" s="232" t="s">
        <v>2813</v>
      </c>
    </row>
    <row r="164" spans="1:42" ht="153" hidden="1">
      <c r="A164" s="203" t="s">
        <v>883</v>
      </c>
      <c r="B164" s="203" t="s">
        <v>223</v>
      </c>
      <c r="C164" s="203" t="s">
        <v>224</v>
      </c>
      <c r="D164" s="203" t="s">
        <v>202</v>
      </c>
      <c r="E164" s="203" t="s">
        <v>225</v>
      </c>
      <c r="F164" s="203" t="s">
        <v>1848</v>
      </c>
      <c r="G164" s="203" t="s">
        <v>1849</v>
      </c>
      <c r="H164" s="203" t="s">
        <v>1850</v>
      </c>
      <c r="I164" s="203" t="s">
        <v>240</v>
      </c>
      <c r="J164" s="203" t="s">
        <v>41</v>
      </c>
      <c r="K164" s="203" t="s">
        <v>1851</v>
      </c>
      <c r="L164" s="203" t="s">
        <v>1852</v>
      </c>
      <c r="M164" s="203" t="s">
        <v>32</v>
      </c>
      <c r="N164" s="203">
        <v>2008</v>
      </c>
      <c r="O164" s="203" t="s">
        <v>1853</v>
      </c>
      <c r="P164" s="203" t="s">
        <v>231</v>
      </c>
      <c r="Q164" s="203">
        <v>2.6056659999999998</v>
      </c>
      <c r="R164" s="203" t="s">
        <v>1667</v>
      </c>
      <c r="S164" s="203" t="s">
        <v>41</v>
      </c>
      <c r="T164" s="203"/>
      <c r="U164" s="203"/>
      <c r="V164" s="203" t="s">
        <v>1809</v>
      </c>
      <c r="W164" s="203" t="s">
        <v>1669</v>
      </c>
      <c r="X164" s="203" t="s">
        <v>2342</v>
      </c>
      <c r="Y164" s="203" t="s">
        <v>2343</v>
      </c>
      <c r="Z164" s="203" t="s">
        <v>2302</v>
      </c>
      <c r="AA164" s="203"/>
      <c r="AB164" s="203"/>
      <c r="AC164" s="203" t="s">
        <v>2345</v>
      </c>
      <c r="AD164" s="231">
        <v>1</v>
      </c>
      <c r="AE164" s="235" t="s">
        <v>2385</v>
      </c>
      <c r="AF164" s="231"/>
      <c r="AG164" s="232"/>
      <c r="AH164" s="231" t="s">
        <v>2784</v>
      </c>
      <c r="AI164" s="231">
        <v>2</v>
      </c>
      <c r="AJ164" s="182">
        <v>40853</v>
      </c>
      <c r="AK164" s="231" t="s">
        <v>2344</v>
      </c>
      <c r="AL164" s="231" t="s">
        <v>2580</v>
      </c>
      <c r="AM164" s="231" t="s">
        <v>2520</v>
      </c>
      <c r="AN164" s="231"/>
      <c r="AO164" s="231">
        <f t="shared" si="12"/>
        <v>2.6056659999999998</v>
      </c>
      <c r="AP164" s="232" t="s">
        <v>2813</v>
      </c>
    </row>
    <row r="165" spans="1:42" ht="153" hidden="1">
      <c r="A165" s="203" t="s">
        <v>894</v>
      </c>
      <c r="B165" s="203" t="s">
        <v>1854</v>
      </c>
      <c r="C165" s="203" t="s">
        <v>452</v>
      </c>
      <c r="D165" s="203" t="s">
        <v>290</v>
      </c>
      <c r="E165" s="203" t="s">
        <v>454</v>
      </c>
      <c r="F165" s="203" t="s">
        <v>1765</v>
      </c>
      <c r="G165" s="203" t="s">
        <v>1855</v>
      </c>
      <c r="H165" s="203" t="s">
        <v>1856</v>
      </c>
      <c r="I165" s="203" t="s">
        <v>240</v>
      </c>
      <c r="J165" s="203" t="s">
        <v>41</v>
      </c>
      <c r="K165" s="203" t="s">
        <v>1857</v>
      </c>
      <c r="L165" s="203" t="s">
        <v>50</v>
      </c>
      <c r="M165" s="203" t="s">
        <v>32</v>
      </c>
      <c r="N165" s="203">
        <v>2008</v>
      </c>
      <c r="O165" s="203" t="s">
        <v>1858</v>
      </c>
      <c r="P165" s="203" t="s">
        <v>1859</v>
      </c>
      <c r="Q165" s="203">
        <v>7.8861279999999994</v>
      </c>
      <c r="R165" s="203" t="s">
        <v>1667</v>
      </c>
      <c r="S165" s="203" t="s">
        <v>41</v>
      </c>
      <c r="T165" s="203"/>
      <c r="U165" s="203"/>
      <c r="V165" s="203" t="s">
        <v>1809</v>
      </c>
      <c r="W165" s="203" t="s">
        <v>1669</v>
      </c>
      <c r="X165" s="203" t="s">
        <v>2436</v>
      </c>
      <c r="Y165" s="203" t="s">
        <v>2501</v>
      </c>
      <c r="Z165" s="203" t="s">
        <v>2502</v>
      </c>
      <c r="AA165" s="203"/>
      <c r="AB165" s="203"/>
      <c r="AC165" s="203" t="s">
        <v>2360</v>
      </c>
      <c r="AD165" s="231"/>
      <c r="AE165" s="231"/>
      <c r="AF165" s="231"/>
      <c r="AG165" s="232"/>
      <c r="AH165" s="231"/>
      <c r="AI165" s="231">
        <v>2</v>
      </c>
      <c r="AJ165" s="182">
        <v>40853</v>
      </c>
      <c r="AK165" s="231"/>
      <c r="AL165" s="231" t="s">
        <v>2580</v>
      </c>
      <c r="AM165" s="231" t="s">
        <v>2581</v>
      </c>
      <c r="AN165" s="231"/>
      <c r="AO165" s="231"/>
      <c r="AP165" s="232" t="s">
        <v>2813</v>
      </c>
    </row>
    <row r="166" spans="1:42" ht="153" hidden="1">
      <c r="A166" s="203" t="s">
        <v>896</v>
      </c>
      <c r="B166" s="203" t="s">
        <v>1659</v>
      </c>
      <c r="C166" s="203" t="s">
        <v>483</v>
      </c>
      <c r="D166" s="203" t="s">
        <v>1660</v>
      </c>
      <c r="E166" s="203" t="s">
        <v>41</v>
      </c>
      <c r="F166" s="203" t="s">
        <v>41</v>
      </c>
      <c r="G166" s="203" t="s">
        <v>1860</v>
      </c>
      <c r="H166" s="203" t="s">
        <v>1861</v>
      </c>
      <c r="I166" s="203" t="s">
        <v>240</v>
      </c>
      <c r="J166" s="203" t="s">
        <v>41</v>
      </c>
      <c r="K166" s="203" t="s">
        <v>1862</v>
      </c>
      <c r="L166" s="203" t="s">
        <v>50</v>
      </c>
      <c r="M166" s="203" t="s">
        <v>32</v>
      </c>
      <c r="N166" s="203">
        <v>2008</v>
      </c>
      <c r="O166" s="203" t="s">
        <v>1863</v>
      </c>
      <c r="P166" s="203" t="s">
        <v>1864</v>
      </c>
      <c r="Q166" s="203">
        <v>3.367108</v>
      </c>
      <c r="R166" s="203" t="s">
        <v>1667</v>
      </c>
      <c r="S166" s="203" t="s">
        <v>41</v>
      </c>
      <c r="T166" s="203"/>
      <c r="U166" s="203"/>
      <c r="V166" s="203" t="s">
        <v>1809</v>
      </c>
      <c r="W166" s="203" t="s">
        <v>1786</v>
      </c>
      <c r="X166" s="203" t="s">
        <v>2455</v>
      </c>
      <c r="Y166" s="203" t="s">
        <v>2563</v>
      </c>
      <c r="Z166" s="203"/>
      <c r="AA166" s="203"/>
      <c r="AB166" s="203"/>
      <c r="AC166" s="231" t="s">
        <v>2360</v>
      </c>
      <c r="AD166" s="231"/>
      <c r="AE166" s="231"/>
      <c r="AF166" s="231"/>
      <c r="AG166" s="232"/>
      <c r="AH166" s="231"/>
      <c r="AI166" s="231">
        <v>2</v>
      </c>
      <c r="AJ166" s="182">
        <v>40853</v>
      </c>
      <c r="AK166" s="231"/>
      <c r="AL166" s="231" t="s">
        <v>2580</v>
      </c>
      <c r="AM166" s="231" t="s">
        <v>2581</v>
      </c>
      <c r="AN166" s="231"/>
      <c r="AO166" s="231"/>
      <c r="AP166" s="232" t="s">
        <v>2813</v>
      </c>
    </row>
    <row r="167" spans="1:42" ht="153" hidden="1">
      <c r="A167" s="203" t="s">
        <v>884</v>
      </c>
      <c r="B167" s="203" t="s">
        <v>1100</v>
      </c>
      <c r="C167" s="203" t="s">
        <v>234</v>
      </c>
      <c r="D167" s="203" t="s">
        <v>1101</v>
      </c>
      <c r="E167" s="203" t="s">
        <v>236</v>
      </c>
      <c r="F167" s="203" t="s">
        <v>1865</v>
      </c>
      <c r="G167" s="203" t="s">
        <v>1866</v>
      </c>
      <c r="H167" s="203" t="s">
        <v>1867</v>
      </c>
      <c r="I167" s="203" t="s">
        <v>240</v>
      </c>
      <c r="J167" s="203" t="s">
        <v>41</v>
      </c>
      <c r="K167" s="203" t="s">
        <v>1868</v>
      </c>
      <c r="L167" s="203" t="s">
        <v>50</v>
      </c>
      <c r="M167" s="203" t="s">
        <v>32</v>
      </c>
      <c r="N167" s="203">
        <v>2008</v>
      </c>
      <c r="O167" s="203" t="s">
        <v>1869</v>
      </c>
      <c r="P167" s="203" t="s">
        <v>1105</v>
      </c>
      <c r="Q167" s="203">
        <v>1.7571420000000002</v>
      </c>
      <c r="R167" s="203" t="s">
        <v>1667</v>
      </c>
      <c r="S167" s="203" t="s">
        <v>41</v>
      </c>
      <c r="T167" s="203"/>
      <c r="U167" s="203"/>
      <c r="V167" s="203" t="s">
        <v>1809</v>
      </c>
      <c r="W167" s="203" t="s">
        <v>1669</v>
      </c>
      <c r="X167" s="203" t="s">
        <v>1669</v>
      </c>
      <c r="Y167" s="203" t="s">
        <v>2395</v>
      </c>
      <c r="Z167" s="203" t="s">
        <v>2396</v>
      </c>
      <c r="AA167" s="203"/>
      <c r="AB167" s="203"/>
      <c r="AC167" s="203" t="s">
        <v>2360</v>
      </c>
      <c r="AD167" s="231"/>
      <c r="AE167" s="231"/>
      <c r="AF167" s="231"/>
      <c r="AG167" s="232"/>
      <c r="AH167" s="231"/>
      <c r="AI167" s="231">
        <v>2</v>
      </c>
      <c r="AJ167" s="182">
        <v>40853</v>
      </c>
      <c r="AK167" s="231"/>
      <c r="AL167" s="231" t="s">
        <v>2580</v>
      </c>
      <c r="AM167" s="231" t="s">
        <v>2581</v>
      </c>
      <c r="AN167" s="231"/>
      <c r="AO167" s="231"/>
      <c r="AP167" s="232" t="s">
        <v>2813</v>
      </c>
    </row>
    <row r="168" spans="1:42" ht="153" hidden="1">
      <c r="A168" s="203" t="s">
        <v>872</v>
      </c>
      <c r="B168" s="203" t="s">
        <v>1870</v>
      </c>
      <c r="C168" s="203" t="s">
        <v>59</v>
      </c>
      <c r="D168" s="203" t="s">
        <v>1871</v>
      </c>
      <c r="E168" s="203" t="s">
        <v>61</v>
      </c>
      <c r="F168" s="203" t="s">
        <v>1872</v>
      </c>
      <c r="G168" s="203" t="s">
        <v>1873</v>
      </c>
      <c r="H168" s="203" t="s">
        <v>1874</v>
      </c>
      <c r="I168" s="203" t="s">
        <v>240</v>
      </c>
      <c r="J168" s="203" t="s">
        <v>41</v>
      </c>
      <c r="K168" s="203" t="s">
        <v>1875</v>
      </c>
      <c r="L168" s="203" t="s">
        <v>1876</v>
      </c>
      <c r="M168" s="203" t="s">
        <v>32</v>
      </c>
      <c r="N168" s="203">
        <v>2008</v>
      </c>
      <c r="O168" s="203" t="s">
        <v>1877</v>
      </c>
      <c r="P168" s="203" t="s">
        <v>1046</v>
      </c>
      <c r="Q168" s="203">
        <v>2.9077319999999998</v>
      </c>
      <c r="R168" s="203" t="s">
        <v>1667</v>
      </c>
      <c r="S168" s="203" t="s">
        <v>41</v>
      </c>
      <c r="T168" s="203">
        <v>8.3486000000000007E-5</v>
      </c>
      <c r="U168" s="203"/>
      <c r="V168" s="203" t="s">
        <v>1809</v>
      </c>
      <c r="W168" s="203" t="s">
        <v>1686</v>
      </c>
      <c r="X168" s="203" t="s">
        <v>2438</v>
      </c>
      <c r="Y168" s="203" t="s">
        <v>2554</v>
      </c>
      <c r="Z168" s="203"/>
      <c r="AA168" s="203"/>
      <c r="AB168" s="203"/>
      <c r="AC168" s="231" t="s">
        <v>2360</v>
      </c>
      <c r="AD168" s="231"/>
      <c r="AE168" s="231"/>
      <c r="AF168" s="231"/>
      <c r="AG168" s="232"/>
      <c r="AH168" s="231"/>
      <c r="AI168" s="231">
        <v>2</v>
      </c>
      <c r="AJ168" s="182">
        <v>40853</v>
      </c>
      <c r="AK168" s="231"/>
      <c r="AL168" s="231" t="s">
        <v>2580</v>
      </c>
      <c r="AM168" s="231" t="s">
        <v>2581</v>
      </c>
      <c r="AN168" s="231"/>
      <c r="AO168" s="231"/>
      <c r="AP168" s="232" t="s">
        <v>2813</v>
      </c>
    </row>
    <row r="169" spans="1:42" ht="191.25" hidden="1">
      <c r="A169" s="203" t="s">
        <v>889</v>
      </c>
      <c r="B169" s="203" t="s">
        <v>1608</v>
      </c>
      <c r="C169" s="203" t="s">
        <v>301</v>
      </c>
      <c r="D169" s="203" t="s">
        <v>78</v>
      </c>
      <c r="E169" s="203" t="s">
        <v>303</v>
      </c>
      <c r="F169" s="203" t="s">
        <v>1878</v>
      </c>
      <c r="G169" s="203" t="s">
        <v>1879</v>
      </c>
      <c r="H169" s="203" t="s">
        <v>1880</v>
      </c>
      <c r="I169" s="203" t="s">
        <v>240</v>
      </c>
      <c r="J169" s="203" t="s">
        <v>41</v>
      </c>
      <c r="K169" s="203" t="s">
        <v>1881</v>
      </c>
      <c r="L169" s="203" t="s">
        <v>50</v>
      </c>
      <c r="M169" s="203" t="s">
        <v>32</v>
      </c>
      <c r="N169" s="203">
        <v>1997</v>
      </c>
      <c r="O169" s="203" t="s">
        <v>1882</v>
      </c>
      <c r="P169" s="203" t="s">
        <v>1883</v>
      </c>
      <c r="Q169" s="203">
        <v>2.9488823600000003</v>
      </c>
      <c r="R169" s="203" t="s">
        <v>1732</v>
      </c>
      <c r="S169" s="203" t="s">
        <v>41</v>
      </c>
      <c r="T169" s="203">
        <v>1.6439999999999998E-4</v>
      </c>
      <c r="U169" s="203"/>
      <c r="V169" s="203" t="s">
        <v>1809</v>
      </c>
      <c r="W169" s="203" t="s">
        <v>1686</v>
      </c>
      <c r="X169" s="203" t="s">
        <v>2285</v>
      </c>
      <c r="Y169" s="203" t="s">
        <v>2571</v>
      </c>
      <c r="Z169" s="203"/>
      <c r="AA169" s="203"/>
      <c r="AB169" s="203"/>
      <c r="AC169" s="231" t="s">
        <v>2360</v>
      </c>
      <c r="AD169" s="231"/>
      <c r="AE169" s="231"/>
      <c r="AF169" s="231"/>
      <c r="AG169" s="232"/>
      <c r="AH169" s="231"/>
      <c r="AI169" s="231">
        <v>2</v>
      </c>
      <c r="AJ169" s="182">
        <v>40853</v>
      </c>
      <c r="AK169" s="231"/>
      <c r="AL169" s="231" t="s">
        <v>2580</v>
      </c>
      <c r="AM169" s="231" t="s">
        <v>2581</v>
      </c>
      <c r="AN169" s="231"/>
      <c r="AO169" s="231"/>
      <c r="AP169" s="232" t="s">
        <v>2813</v>
      </c>
    </row>
    <row r="170" spans="1:42" ht="153" hidden="1">
      <c r="A170" s="203" t="s">
        <v>1440</v>
      </c>
      <c r="B170" s="203" t="s">
        <v>1884</v>
      </c>
      <c r="C170" s="203" t="s">
        <v>1442</v>
      </c>
      <c r="D170" s="203" t="s">
        <v>1885</v>
      </c>
      <c r="E170" s="203" t="s">
        <v>1444</v>
      </c>
      <c r="F170" s="203" t="s">
        <v>1886</v>
      </c>
      <c r="G170" s="203" t="s">
        <v>1887</v>
      </c>
      <c r="H170" s="203" t="s">
        <v>1888</v>
      </c>
      <c r="I170" s="203" t="s">
        <v>240</v>
      </c>
      <c r="J170" s="203" t="s">
        <v>41</v>
      </c>
      <c r="K170" s="203" t="s">
        <v>1889</v>
      </c>
      <c r="L170" s="203" t="s">
        <v>50</v>
      </c>
      <c r="M170" s="203" t="s">
        <v>32</v>
      </c>
      <c r="N170" s="203">
        <v>2008</v>
      </c>
      <c r="O170" s="203" t="s">
        <v>1890</v>
      </c>
      <c r="P170" s="203" t="s">
        <v>1891</v>
      </c>
      <c r="Q170" s="203">
        <v>2.5527293999999996</v>
      </c>
      <c r="R170" s="203" t="s">
        <v>1732</v>
      </c>
      <c r="S170" s="203" t="s">
        <v>41</v>
      </c>
      <c r="T170" s="203"/>
      <c r="U170" s="203"/>
      <c r="V170" s="203" t="s">
        <v>1809</v>
      </c>
      <c r="W170" s="203" t="s">
        <v>1786</v>
      </c>
      <c r="X170" s="203" t="s">
        <v>2285</v>
      </c>
      <c r="Y170" s="203" t="s">
        <v>2528</v>
      </c>
      <c r="Z170" s="203"/>
      <c r="AA170" s="203"/>
      <c r="AB170" s="203"/>
      <c r="AC170" s="234" t="s">
        <v>2360</v>
      </c>
      <c r="AD170" s="231"/>
      <c r="AE170" s="231"/>
      <c r="AF170" s="231"/>
      <c r="AG170" s="232"/>
      <c r="AH170" s="231"/>
      <c r="AI170" s="231">
        <v>2</v>
      </c>
      <c r="AJ170" s="182">
        <v>40853</v>
      </c>
      <c r="AK170" s="231"/>
      <c r="AL170" s="231" t="s">
        <v>2580</v>
      </c>
      <c r="AM170" s="231" t="s">
        <v>2581</v>
      </c>
      <c r="AN170" s="231"/>
      <c r="AO170" s="231"/>
      <c r="AP170" s="232" t="s">
        <v>2813</v>
      </c>
    </row>
    <row r="171" spans="1:42" ht="216.75" hidden="1">
      <c r="A171" s="203" t="s">
        <v>879</v>
      </c>
      <c r="B171" s="203" t="s">
        <v>1892</v>
      </c>
      <c r="C171" s="203" t="s">
        <v>175</v>
      </c>
      <c r="D171" s="203" t="s">
        <v>1893</v>
      </c>
      <c r="E171" s="203" t="s">
        <v>41</v>
      </c>
      <c r="F171" s="203" t="s">
        <v>41</v>
      </c>
      <c r="G171" s="203" t="s">
        <v>1894</v>
      </c>
      <c r="H171" s="203" t="s">
        <v>1895</v>
      </c>
      <c r="I171" s="203" t="s">
        <v>240</v>
      </c>
      <c r="J171" s="203" t="s">
        <v>1690</v>
      </c>
      <c r="K171" s="203" t="s">
        <v>1896</v>
      </c>
      <c r="L171" s="203" t="s">
        <v>50</v>
      </c>
      <c r="M171" s="203" t="s">
        <v>32</v>
      </c>
      <c r="N171" s="203">
        <v>2008</v>
      </c>
      <c r="O171" s="203" t="s">
        <v>1897</v>
      </c>
      <c r="P171" s="203" t="s">
        <v>1893</v>
      </c>
      <c r="Q171" s="203">
        <v>3.1239318000000003</v>
      </c>
      <c r="R171" s="203" t="s">
        <v>1667</v>
      </c>
      <c r="S171" s="203" t="s">
        <v>41</v>
      </c>
      <c r="T171" s="203"/>
      <c r="U171" s="203"/>
      <c r="V171" s="203" t="s">
        <v>1809</v>
      </c>
      <c r="W171" s="203" t="s">
        <v>1786</v>
      </c>
      <c r="X171" s="203"/>
      <c r="Y171" s="203" t="s">
        <v>2750</v>
      </c>
      <c r="Z171" s="203"/>
      <c r="AA171" s="203"/>
      <c r="AB171" s="203"/>
      <c r="AC171" s="231" t="s">
        <v>2360</v>
      </c>
      <c r="AD171" s="231"/>
      <c r="AE171" s="231"/>
      <c r="AF171" s="231"/>
      <c r="AG171" s="232"/>
      <c r="AH171" s="231"/>
      <c r="AI171" s="231">
        <v>2</v>
      </c>
      <c r="AJ171" s="182">
        <v>40853</v>
      </c>
      <c r="AK171" s="231"/>
      <c r="AL171" s="231" t="s">
        <v>2580</v>
      </c>
      <c r="AM171" s="231" t="s">
        <v>2581</v>
      </c>
      <c r="AN171" s="231"/>
      <c r="AO171" s="231"/>
      <c r="AP171" s="232" t="s">
        <v>2813</v>
      </c>
    </row>
    <row r="172" spans="1:42" ht="153" hidden="1">
      <c r="A172" s="203" t="s">
        <v>881</v>
      </c>
      <c r="B172" s="203" t="s">
        <v>1898</v>
      </c>
      <c r="C172" s="203" t="s">
        <v>201</v>
      </c>
      <c r="D172" s="203" t="s">
        <v>1101</v>
      </c>
      <c r="E172" s="203" t="s">
        <v>203</v>
      </c>
      <c r="F172" s="203" t="s">
        <v>565</v>
      </c>
      <c r="G172" s="203" t="s">
        <v>1899</v>
      </c>
      <c r="H172" s="203" t="s">
        <v>1900</v>
      </c>
      <c r="I172" s="203" t="s">
        <v>240</v>
      </c>
      <c r="J172" s="203" t="s">
        <v>41</v>
      </c>
      <c r="K172" s="203" t="s">
        <v>1901</v>
      </c>
      <c r="L172" s="203" t="s">
        <v>50</v>
      </c>
      <c r="M172" s="203" t="s">
        <v>32</v>
      </c>
      <c r="N172" s="203">
        <v>2009</v>
      </c>
      <c r="O172" s="203" t="s">
        <v>1902</v>
      </c>
      <c r="P172" s="203" t="s">
        <v>1903</v>
      </c>
      <c r="Q172" s="203">
        <v>22.872855159999997</v>
      </c>
      <c r="R172" s="203" t="s">
        <v>1732</v>
      </c>
      <c r="S172" s="203" t="s">
        <v>41</v>
      </c>
      <c r="T172" s="203"/>
      <c r="U172" s="203"/>
      <c r="V172" s="203" t="s">
        <v>1809</v>
      </c>
      <c r="W172" s="203" t="s">
        <v>1786</v>
      </c>
      <c r="X172" s="203" t="s">
        <v>2285</v>
      </c>
      <c r="Y172" s="203" t="s">
        <v>2420</v>
      </c>
      <c r="Z172" s="203" t="s">
        <v>2785</v>
      </c>
      <c r="AA172" s="203">
        <v>6108113</v>
      </c>
      <c r="AB172" s="203">
        <v>87726014</v>
      </c>
      <c r="AC172" s="231" t="s">
        <v>2297</v>
      </c>
      <c r="AD172" s="231">
        <v>0</v>
      </c>
      <c r="AE172" s="231"/>
      <c r="AF172" s="231"/>
      <c r="AG172" s="232"/>
      <c r="AH172" s="231"/>
      <c r="AI172" s="231">
        <v>9</v>
      </c>
      <c r="AJ172" s="182">
        <v>40853</v>
      </c>
      <c r="AK172" s="231"/>
      <c r="AL172" s="231" t="s">
        <v>2580</v>
      </c>
      <c r="AM172" s="231" t="s">
        <v>2581</v>
      </c>
      <c r="AN172" s="231"/>
      <c r="AO172" s="231"/>
      <c r="AP172" s="232" t="s">
        <v>2813</v>
      </c>
    </row>
    <row r="173" spans="1:42" ht="153" hidden="1">
      <c r="A173" s="203" t="s">
        <v>899</v>
      </c>
      <c r="B173" s="203" t="s">
        <v>1904</v>
      </c>
      <c r="C173" s="203" t="s">
        <v>554</v>
      </c>
      <c r="D173" s="203" t="s">
        <v>1120</v>
      </c>
      <c r="E173" s="203" t="s">
        <v>556</v>
      </c>
      <c r="F173" s="203" t="s">
        <v>1905</v>
      </c>
      <c r="G173" s="203" t="s">
        <v>1906</v>
      </c>
      <c r="H173" s="203" t="s">
        <v>1907</v>
      </c>
      <c r="I173" s="203" t="s">
        <v>240</v>
      </c>
      <c r="J173" s="203" t="s">
        <v>41</v>
      </c>
      <c r="K173" s="203" t="s">
        <v>1908</v>
      </c>
      <c r="L173" s="203" t="s">
        <v>1909</v>
      </c>
      <c r="M173" s="203" t="s">
        <v>32</v>
      </c>
      <c r="N173" s="203">
        <v>2008</v>
      </c>
      <c r="O173" s="203" t="s">
        <v>1910</v>
      </c>
      <c r="P173" s="203" t="s">
        <v>1911</v>
      </c>
      <c r="Q173" s="203">
        <v>1.42425</v>
      </c>
      <c r="R173" s="203" t="s">
        <v>1667</v>
      </c>
      <c r="S173" s="203" t="s">
        <v>41</v>
      </c>
      <c r="T173" s="203"/>
      <c r="U173" s="203"/>
      <c r="V173" s="203" t="s">
        <v>1809</v>
      </c>
      <c r="W173" s="203" t="s">
        <v>1786</v>
      </c>
      <c r="X173" s="203" t="s">
        <v>2524</v>
      </c>
      <c r="Y173" s="203" t="s">
        <v>2525</v>
      </c>
      <c r="Z173" s="203"/>
      <c r="AA173" s="203"/>
      <c r="AB173" s="203"/>
      <c r="AC173" s="231" t="s">
        <v>2360</v>
      </c>
      <c r="AD173" s="231"/>
      <c r="AE173" s="231"/>
      <c r="AF173" s="231"/>
      <c r="AG173" s="232"/>
      <c r="AH173" s="231"/>
      <c r="AI173" s="231">
        <v>2</v>
      </c>
      <c r="AJ173" s="182">
        <v>40853</v>
      </c>
      <c r="AK173" s="231"/>
      <c r="AL173" s="231" t="s">
        <v>2743</v>
      </c>
      <c r="AM173" s="231"/>
      <c r="AN173" s="231" t="s">
        <v>2581</v>
      </c>
      <c r="AO173" s="231"/>
      <c r="AP173" s="232" t="s">
        <v>2813</v>
      </c>
    </row>
    <row r="174" spans="1:42" ht="114.75" hidden="1">
      <c r="A174" s="203" t="s">
        <v>1488</v>
      </c>
      <c r="B174" s="203" t="s">
        <v>1489</v>
      </c>
      <c r="C174" s="203" t="s">
        <v>1490</v>
      </c>
      <c r="D174" s="203" t="s">
        <v>1491</v>
      </c>
      <c r="E174" s="203" t="s">
        <v>1492</v>
      </c>
      <c r="F174" s="203" t="s">
        <v>1912</v>
      </c>
      <c r="G174" s="203" t="s">
        <v>1913</v>
      </c>
      <c r="H174" s="203" t="s">
        <v>41</v>
      </c>
      <c r="I174" s="203" t="s">
        <v>240</v>
      </c>
      <c r="J174" s="203" t="s">
        <v>41</v>
      </c>
      <c r="K174" s="203" t="s">
        <v>1914</v>
      </c>
      <c r="L174" s="203" t="s">
        <v>1915</v>
      </c>
      <c r="M174" s="203" t="s">
        <v>32</v>
      </c>
      <c r="N174" s="203">
        <v>2008</v>
      </c>
      <c r="O174" s="203" t="s">
        <v>1916</v>
      </c>
      <c r="P174" s="203" t="s">
        <v>1917</v>
      </c>
      <c r="Q174" s="203">
        <v>1.7262651999999998</v>
      </c>
      <c r="R174" s="203" t="s">
        <v>1918</v>
      </c>
      <c r="S174" s="203">
        <v>4.5999999999999996</v>
      </c>
      <c r="T174" s="203"/>
      <c r="U174" s="203"/>
      <c r="V174" s="203" t="s">
        <v>1919</v>
      </c>
      <c r="W174" s="203" t="s">
        <v>1786</v>
      </c>
      <c r="X174" s="203"/>
      <c r="Y174" s="203"/>
      <c r="Z174" s="203"/>
      <c r="AA174" s="203"/>
      <c r="AB174" s="203"/>
      <c r="AC174" s="231" t="s">
        <v>2509</v>
      </c>
      <c r="AD174" s="231"/>
      <c r="AE174" s="231"/>
      <c r="AF174" s="231"/>
      <c r="AG174" s="232"/>
      <c r="AH174" s="231" t="s">
        <v>2574</v>
      </c>
      <c r="AI174" s="231">
        <v>2</v>
      </c>
      <c r="AJ174" s="182">
        <v>40854</v>
      </c>
      <c r="AK174" s="231"/>
      <c r="AL174" s="231" t="s">
        <v>2580</v>
      </c>
      <c r="AM174" s="231" t="s">
        <v>2581</v>
      </c>
      <c r="AN174" s="231"/>
      <c r="AO174" s="231"/>
      <c r="AP174" s="232" t="s">
        <v>2813</v>
      </c>
    </row>
    <row r="175" spans="1:42" ht="267.75" hidden="1">
      <c r="A175" s="203" t="s">
        <v>1488</v>
      </c>
      <c r="B175" s="203" t="s">
        <v>1489</v>
      </c>
      <c r="C175" s="203" t="s">
        <v>1490</v>
      </c>
      <c r="D175" s="203" t="s">
        <v>1491</v>
      </c>
      <c r="E175" s="203" t="s">
        <v>1492</v>
      </c>
      <c r="F175" s="203" t="s">
        <v>1920</v>
      </c>
      <c r="G175" s="203" t="s">
        <v>1921</v>
      </c>
      <c r="H175" s="203" t="s">
        <v>1922</v>
      </c>
      <c r="I175" s="203" t="s">
        <v>240</v>
      </c>
      <c r="J175" s="203" t="s">
        <v>41</v>
      </c>
      <c r="K175" s="203" t="s">
        <v>1923</v>
      </c>
      <c r="L175" s="203" t="s">
        <v>1924</v>
      </c>
      <c r="M175" s="203" t="s">
        <v>32</v>
      </c>
      <c r="N175" s="203">
        <v>2008</v>
      </c>
      <c r="O175" s="203" t="s">
        <v>1925</v>
      </c>
      <c r="P175" s="203" t="s">
        <v>1917</v>
      </c>
      <c r="Q175" s="203">
        <v>1.2980194</v>
      </c>
      <c r="R175" s="203" t="s">
        <v>1667</v>
      </c>
      <c r="S175" s="203" t="s">
        <v>41</v>
      </c>
      <c r="T175" s="203">
        <v>2.0472345029999999</v>
      </c>
      <c r="U175" s="203"/>
      <c r="V175" s="203" t="s">
        <v>1926</v>
      </c>
      <c r="W175" s="203" t="s">
        <v>1786</v>
      </c>
      <c r="X175" s="203"/>
      <c r="Y175" s="203"/>
      <c r="Z175" s="203"/>
      <c r="AA175" s="203"/>
      <c r="AB175" s="203"/>
      <c r="AC175" s="231" t="s">
        <v>2509</v>
      </c>
      <c r="AD175" s="231"/>
      <c r="AE175" s="231"/>
      <c r="AF175" s="231"/>
      <c r="AG175" s="232"/>
      <c r="AH175" s="231" t="s">
        <v>2574</v>
      </c>
      <c r="AI175" s="231">
        <v>2</v>
      </c>
      <c r="AJ175" s="182">
        <v>40854</v>
      </c>
      <c r="AK175" s="231"/>
      <c r="AL175" s="231" t="s">
        <v>2580</v>
      </c>
      <c r="AM175" s="231" t="s">
        <v>2581</v>
      </c>
      <c r="AN175" s="231"/>
      <c r="AO175" s="231"/>
      <c r="AP175" s="232" t="s">
        <v>2813</v>
      </c>
    </row>
    <row r="176" spans="1:42" s="236" customFormat="1" ht="153" hidden="1">
      <c r="A176" s="203" t="s">
        <v>896</v>
      </c>
      <c r="B176" s="203" t="s">
        <v>1713</v>
      </c>
      <c r="C176" s="203" t="s">
        <v>483</v>
      </c>
      <c r="D176" s="203" t="s">
        <v>202</v>
      </c>
      <c r="E176" s="203" t="s">
        <v>41</v>
      </c>
      <c r="F176" s="203" t="s">
        <v>41</v>
      </c>
      <c r="G176" s="203" t="s">
        <v>1927</v>
      </c>
      <c r="H176" s="203" t="s">
        <v>1928</v>
      </c>
      <c r="I176" s="203" t="s">
        <v>240</v>
      </c>
      <c r="J176" s="203" t="s">
        <v>41</v>
      </c>
      <c r="K176" s="203" t="s">
        <v>1929</v>
      </c>
      <c r="L176" s="203" t="s">
        <v>41</v>
      </c>
      <c r="M176" s="203" t="s">
        <v>32</v>
      </c>
      <c r="N176" s="203">
        <v>2008</v>
      </c>
      <c r="O176" s="203" t="s">
        <v>1930</v>
      </c>
      <c r="P176" s="203" t="s">
        <v>1931</v>
      </c>
      <c r="Q176" s="203">
        <v>2.233816</v>
      </c>
      <c r="R176" s="203" t="s">
        <v>1667</v>
      </c>
      <c r="S176" s="203" t="s">
        <v>41</v>
      </c>
      <c r="T176" s="203"/>
      <c r="U176" s="203"/>
      <c r="V176" s="203" t="s">
        <v>1809</v>
      </c>
      <c r="W176" s="203" t="s">
        <v>1786</v>
      </c>
      <c r="X176" s="203" t="s">
        <v>2455</v>
      </c>
      <c r="Y176" s="203" t="s">
        <v>2564</v>
      </c>
      <c r="Z176" s="203"/>
      <c r="AA176" s="203"/>
      <c r="AB176" s="203"/>
      <c r="AC176" s="234" t="s">
        <v>2360</v>
      </c>
      <c r="AD176" s="234"/>
      <c r="AE176" s="234"/>
      <c r="AF176" s="234"/>
      <c r="AG176" s="234"/>
      <c r="AH176" s="234"/>
      <c r="AI176" s="234">
        <v>2</v>
      </c>
      <c r="AJ176" s="200">
        <v>40853</v>
      </c>
      <c r="AK176" s="234"/>
      <c r="AL176" s="234" t="s">
        <v>2580</v>
      </c>
      <c r="AM176" s="234" t="s">
        <v>2581</v>
      </c>
      <c r="AN176" s="234"/>
      <c r="AO176" s="234"/>
      <c r="AP176" s="232" t="s">
        <v>2813</v>
      </c>
    </row>
    <row r="177" spans="1:42" s="236" customFormat="1" ht="153" hidden="1">
      <c r="A177" s="203" t="s">
        <v>871</v>
      </c>
      <c r="B177" s="203" t="s">
        <v>824</v>
      </c>
      <c r="C177" s="203" t="s">
        <v>43</v>
      </c>
      <c r="D177" s="203" t="s">
        <v>851</v>
      </c>
      <c r="E177" s="203" t="s">
        <v>41</v>
      </c>
      <c r="F177" s="203" t="s">
        <v>41</v>
      </c>
      <c r="G177" s="203">
        <v>947311</v>
      </c>
      <c r="H177" s="203" t="s">
        <v>2831</v>
      </c>
      <c r="I177" s="203" t="s">
        <v>240</v>
      </c>
      <c r="J177" s="203" t="s">
        <v>41</v>
      </c>
      <c r="K177" s="203" t="s">
        <v>1933</v>
      </c>
      <c r="L177" s="203" t="s">
        <v>50</v>
      </c>
      <c r="M177" s="203" t="s">
        <v>32</v>
      </c>
      <c r="N177" s="203">
        <v>2008</v>
      </c>
      <c r="O177" s="203" t="s">
        <v>1934</v>
      </c>
      <c r="P177" s="203" t="s">
        <v>823</v>
      </c>
      <c r="Q177" s="203">
        <v>1.6925265999999999</v>
      </c>
      <c r="R177" s="203" t="s">
        <v>1667</v>
      </c>
      <c r="S177" s="203" t="s">
        <v>41</v>
      </c>
      <c r="T177" s="203"/>
      <c r="U177" s="203"/>
      <c r="V177" s="203" t="s">
        <v>1809</v>
      </c>
      <c r="W177" s="203" t="s">
        <v>1786</v>
      </c>
      <c r="X177" s="203"/>
      <c r="Y177" s="203"/>
      <c r="Z177" s="203"/>
      <c r="AA177" s="203"/>
      <c r="AB177" s="203"/>
      <c r="AC177" s="203" t="s">
        <v>2345</v>
      </c>
      <c r="AD177" s="234">
        <v>1</v>
      </c>
      <c r="AE177" s="234">
        <v>47212514</v>
      </c>
      <c r="AF177" s="203"/>
      <c r="AG177" s="239"/>
      <c r="AH177" s="234" t="s">
        <v>2681</v>
      </c>
      <c r="AI177" s="234">
        <v>2</v>
      </c>
      <c r="AJ177" s="200">
        <v>40865</v>
      </c>
      <c r="AK177" s="234"/>
      <c r="AL177" s="234" t="s">
        <v>2580</v>
      </c>
      <c r="AM177" s="234"/>
      <c r="AN177" s="234" t="s">
        <v>2581</v>
      </c>
      <c r="AO177" s="231">
        <f t="shared" ref="AO177:AO178" si="13">AD177*Q177</f>
        <v>1.6925265999999999</v>
      </c>
      <c r="AP177" s="232" t="s">
        <v>2813</v>
      </c>
    </row>
    <row r="178" spans="1:42" ht="242.25" hidden="1">
      <c r="A178" s="203" t="s">
        <v>889</v>
      </c>
      <c r="B178" s="203" t="s">
        <v>1935</v>
      </c>
      <c r="C178" s="203" t="s">
        <v>301</v>
      </c>
      <c r="D178" s="203" t="s">
        <v>1936</v>
      </c>
      <c r="E178" s="203" t="s">
        <v>303</v>
      </c>
      <c r="F178" s="203" t="s">
        <v>1937</v>
      </c>
      <c r="G178" s="203">
        <v>13471611</v>
      </c>
      <c r="H178" s="203" t="s">
        <v>1938</v>
      </c>
      <c r="I178" s="203" t="s">
        <v>240</v>
      </c>
      <c r="J178" s="203" t="s">
        <v>41</v>
      </c>
      <c r="K178" s="203" t="s">
        <v>1939</v>
      </c>
      <c r="L178" s="203" t="s">
        <v>41</v>
      </c>
      <c r="M178" s="203" t="s">
        <v>32</v>
      </c>
      <c r="N178" s="203">
        <v>2007</v>
      </c>
      <c r="O178" s="203" t="s">
        <v>1940</v>
      </c>
      <c r="P178" s="203" t="s">
        <v>1941</v>
      </c>
      <c r="Q178" s="203">
        <v>22.344523400000003</v>
      </c>
      <c r="R178" s="203" t="s">
        <v>1667</v>
      </c>
      <c r="S178" s="203" t="s">
        <v>41</v>
      </c>
      <c r="T178" s="203"/>
      <c r="U178" s="203"/>
      <c r="V178" s="203" t="s">
        <v>1809</v>
      </c>
      <c r="W178" s="203" t="s">
        <v>1786</v>
      </c>
      <c r="X178" s="203" t="s">
        <v>2300</v>
      </c>
      <c r="Y178" s="203" t="s">
        <v>2572</v>
      </c>
      <c r="Z178" s="203"/>
      <c r="AA178" s="203"/>
      <c r="AB178" s="203"/>
      <c r="AC178" s="231" t="s">
        <v>2345</v>
      </c>
      <c r="AD178" s="231">
        <v>1</v>
      </c>
      <c r="AE178" s="231">
        <v>100508214</v>
      </c>
      <c r="AF178" s="231"/>
      <c r="AG178" s="231"/>
      <c r="AH178" s="231" t="s">
        <v>2682</v>
      </c>
      <c r="AI178" s="234">
        <v>2</v>
      </c>
      <c r="AJ178" s="200">
        <v>40865</v>
      </c>
      <c r="AK178" s="234"/>
      <c r="AL178" s="234" t="s">
        <v>2580</v>
      </c>
      <c r="AM178" s="234"/>
      <c r="AN178" s="234" t="s">
        <v>2581</v>
      </c>
      <c r="AO178" s="231">
        <f t="shared" si="13"/>
        <v>22.344523400000003</v>
      </c>
      <c r="AP178" s="232" t="s">
        <v>2813</v>
      </c>
    </row>
    <row r="179" spans="1:42" ht="216.75" hidden="1">
      <c r="A179" s="203" t="s">
        <v>896</v>
      </c>
      <c r="B179" s="203" t="s">
        <v>1733</v>
      </c>
      <c r="C179" s="203" t="s">
        <v>483</v>
      </c>
      <c r="D179" s="203" t="s">
        <v>1734</v>
      </c>
      <c r="E179" s="203" t="s">
        <v>485</v>
      </c>
      <c r="F179" s="203" t="s">
        <v>121</v>
      </c>
      <c r="G179" s="203" t="s">
        <v>1942</v>
      </c>
      <c r="H179" s="203" t="s">
        <v>1943</v>
      </c>
      <c r="I179" s="203" t="s">
        <v>240</v>
      </c>
      <c r="J179" s="203" t="s">
        <v>41</v>
      </c>
      <c r="K179" s="203" t="s">
        <v>1944</v>
      </c>
      <c r="L179" s="203" t="s">
        <v>1945</v>
      </c>
      <c r="M179" s="203" t="s">
        <v>32</v>
      </c>
      <c r="N179" s="203">
        <v>1980</v>
      </c>
      <c r="O179" s="203" t="s">
        <v>1946</v>
      </c>
      <c r="P179" s="203" t="s">
        <v>1947</v>
      </c>
      <c r="Q179" s="203">
        <v>17.407652799999997</v>
      </c>
      <c r="R179" s="203" t="s">
        <v>1667</v>
      </c>
      <c r="S179" s="203">
        <v>0.8</v>
      </c>
      <c r="T179" s="203"/>
      <c r="U179" s="203"/>
      <c r="V179" s="203" t="s">
        <v>1948</v>
      </c>
      <c r="W179" s="203" t="s">
        <v>1506</v>
      </c>
      <c r="X179" s="203" t="s">
        <v>1506</v>
      </c>
      <c r="Y179" s="203" t="s">
        <v>2565</v>
      </c>
      <c r="Z179" s="203"/>
      <c r="AA179" s="203"/>
      <c r="AB179" s="203"/>
      <c r="AC179" s="231" t="s">
        <v>2297</v>
      </c>
      <c r="AD179" s="231"/>
      <c r="AE179" s="231"/>
      <c r="AF179" s="231"/>
      <c r="AG179" s="231"/>
      <c r="AH179" s="231"/>
      <c r="AI179" s="231">
        <v>9</v>
      </c>
      <c r="AJ179" s="182">
        <v>40853</v>
      </c>
      <c r="AK179" s="231"/>
      <c r="AL179" s="231" t="s">
        <v>2580</v>
      </c>
      <c r="AM179" s="231" t="s">
        <v>2581</v>
      </c>
      <c r="AN179" s="231"/>
      <c r="AO179" s="231"/>
      <c r="AP179" s="232" t="s">
        <v>2813</v>
      </c>
    </row>
    <row r="180" spans="1:42" ht="165.75" hidden="1">
      <c r="A180" s="203" t="s">
        <v>896</v>
      </c>
      <c r="B180" s="203" t="s">
        <v>1659</v>
      </c>
      <c r="C180" s="203" t="s">
        <v>483</v>
      </c>
      <c r="D180" s="203" t="s">
        <v>1660</v>
      </c>
      <c r="E180" s="203" t="s">
        <v>485</v>
      </c>
      <c r="F180" s="203" t="s">
        <v>1949</v>
      </c>
      <c r="G180" s="203" t="s">
        <v>1950</v>
      </c>
      <c r="H180" s="203" t="s">
        <v>41</v>
      </c>
      <c r="I180" s="203" t="s">
        <v>240</v>
      </c>
      <c r="J180" s="203" t="s">
        <v>41</v>
      </c>
      <c r="K180" s="203" t="s">
        <v>1951</v>
      </c>
      <c r="L180" s="203" t="s">
        <v>1952</v>
      </c>
      <c r="M180" s="203" t="s">
        <v>32</v>
      </c>
      <c r="N180" s="203">
        <v>1979</v>
      </c>
      <c r="O180" s="203" t="s">
        <v>1953</v>
      </c>
      <c r="P180" s="203" t="s">
        <v>1706</v>
      </c>
      <c r="Q180" s="203">
        <v>36.329300919999994</v>
      </c>
      <c r="R180" s="203" t="s">
        <v>1667</v>
      </c>
      <c r="S180" s="203">
        <v>0</v>
      </c>
      <c r="T180" s="203"/>
      <c r="U180" s="203"/>
      <c r="V180" s="203" t="s">
        <v>1954</v>
      </c>
      <c r="W180" s="203" t="s">
        <v>1506</v>
      </c>
      <c r="X180" s="203" t="s">
        <v>1506</v>
      </c>
      <c r="Y180" s="203" t="s">
        <v>2566</v>
      </c>
      <c r="Z180" s="203"/>
      <c r="AA180" s="203"/>
      <c r="AB180" s="203"/>
      <c r="AC180" s="231" t="s">
        <v>2297</v>
      </c>
      <c r="AD180" s="231"/>
      <c r="AE180" s="231"/>
      <c r="AF180" s="231"/>
      <c r="AG180" s="231"/>
      <c r="AH180" s="231"/>
      <c r="AI180" s="231">
        <v>9</v>
      </c>
      <c r="AJ180" s="182">
        <v>40853</v>
      </c>
      <c r="AK180" s="231"/>
      <c r="AL180" s="231" t="s">
        <v>2580</v>
      </c>
      <c r="AM180" s="231" t="s">
        <v>2581</v>
      </c>
      <c r="AN180" s="231"/>
      <c r="AO180" s="231"/>
      <c r="AP180" s="232" t="s">
        <v>2813</v>
      </c>
    </row>
    <row r="181" spans="1:42" ht="242.25" hidden="1">
      <c r="A181" s="203" t="s">
        <v>896</v>
      </c>
      <c r="B181" s="203" t="s">
        <v>1955</v>
      </c>
      <c r="C181" s="203" t="s">
        <v>483</v>
      </c>
      <c r="D181" s="203" t="s">
        <v>1956</v>
      </c>
      <c r="E181" s="203" t="s">
        <v>485</v>
      </c>
      <c r="F181" s="203" t="s">
        <v>1957</v>
      </c>
      <c r="G181" s="203" t="s">
        <v>1958</v>
      </c>
      <c r="H181" s="203" t="s">
        <v>1959</v>
      </c>
      <c r="I181" s="203" t="s">
        <v>240</v>
      </c>
      <c r="J181" s="203" t="s">
        <v>41</v>
      </c>
      <c r="K181" s="203" t="s">
        <v>1960</v>
      </c>
      <c r="L181" s="203" t="s">
        <v>1961</v>
      </c>
      <c r="M181" s="203" t="s">
        <v>32</v>
      </c>
      <c r="N181" s="203">
        <v>1979</v>
      </c>
      <c r="O181" s="203" t="s">
        <v>1962</v>
      </c>
      <c r="P181" s="203" t="s">
        <v>1963</v>
      </c>
      <c r="Q181" s="203">
        <v>32.024151200000006</v>
      </c>
      <c r="R181" s="203" t="s">
        <v>1667</v>
      </c>
      <c r="S181" s="203">
        <v>1.6</v>
      </c>
      <c r="T181" s="203"/>
      <c r="U181" s="203"/>
      <c r="V181" s="203" t="s">
        <v>1964</v>
      </c>
      <c r="W181" s="203" t="s">
        <v>1965</v>
      </c>
      <c r="X181" s="203" t="s">
        <v>2567</v>
      </c>
      <c r="Y181" s="203" t="s">
        <v>2568</v>
      </c>
      <c r="Z181" s="203"/>
      <c r="AA181" s="203"/>
      <c r="AB181" s="203"/>
      <c r="AC181" s="231" t="s">
        <v>2297</v>
      </c>
      <c r="AD181" s="231"/>
      <c r="AE181" s="231"/>
      <c r="AF181" s="231"/>
      <c r="AG181" s="231"/>
      <c r="AH181" s="231"/>
      <c r="AI181" s="231">
        <v>9</v>
      </c>
      <c r="AJ181" s="182">
        <v>40853</v>
      </c>
      <c r="AK181" s="231"/>
      <c r="AL181" s="231" t="s">
        <v>2580</v>
      </c>
      <c r="AM181" s="231" t="s">
        <v>2581</v>
      </c>
      <c r="AN181" s="231"/>
      <c r="AO181" s="231"/>
      <c r="AP181" s="232" t="s">
        <v>2813</v>
      </c>
    </row>
    <row r="182" spans="1:42" ht="114.75" hidden="1">
      <c r="A182" s="203" t="s">
        <v>896</v>
      </c>
      <c r="B182" s="203" t="s">
        <v>1659</v>
      </c>
      <c r="C182" s="203" t="s">
        <v>483</v>
      </c>
      <c r="D182" s="203" t="s">
        <v>1660</v>
      </c>
      <c r="E182" s="203" t="s">
        <v>485</v>
      </c>
      <c r="F182" s="203" t="s">
        <v>1966</v>
      </c>
      <c r="G182" s="203" t="s">
        <v>1967</v>
      </c>
      <c r="H182" s="203" t="s">
        <v>1968</v>
      </c>
      <c r="I182" s="203" t="s">
        <v>240</v>
      </c>
      <c r="J182" s="203" t="s">
        <v>41</v>
      </c>
      <c r="K182" s="203" t="s">
        <v>1969</v>
      </c>
      <c r="L182" s="203" t="s">
        <v>1969</v>
      </c>
      <c r="M182" s="203" t="s">
        <v>32</v>
      </c>
      <c r="N182" s="203">
        <v>1980</v>
      </c>
      <c r="O182" s="203" t="s">
        <v>1970</v>
      </c>
      <c r="P182" s="203" t="s">
        <v>1666</v>
      </c>
      <c r="Q182" s="203">
        <v>69.076760000000007</v>
      </c>
      <c r="R182" s="203" t="s">
        <v>1667</v>
      </c>
      <c r="S182" s="203">
        <v>210.6</v>
      </c>
      <c r="T182" s="203"/>
      <c r="U182" s="203">
        <v>3.7600000000000002</v>
      </c>
      <c r="V182" s="203" t="s">
        <v>1971</v>
      </c>
      <c r="W182" s="203" t="s">
        <v>1506</v>
      </c>
      <c r="X182" s="203" t="s">
        <v>1506</v>
      </c>
      <c r="Y182" s="203" t="s">
        <v>2557</v>
      </c>
      <c r="Z182" s="203"/>
      <c r="AA182" s="203"/>
      <c r="AB182" s="203"/>
      <c r="AC182" s="231" t="s">
        <v>2297</v>
      </c>
      <c r="AD182" s="231"/>
      <c r="AE182" s="231"/>
      <c r="AF182" s="231"/>
      <c r="AG182" s="231"/>
      <c r="AH182" s="231"/>
      <c r="AI182" s="231">
        <v>9</v>
      </c>
      <c r="AJ182" s="182">
        <v>40853</v>
      </c>
      <c r="AK182" s="231"/>
      <c r="AL182" s="231" t="s">
        <v>2580</v>
      </c>
      <c r="AM182" s="231" t="s">
        <v>2581</v>
      </c>
      <c r="AN182" s="231"/>
      <c r="AO182" s="231"/>
      <c r="AP182" s="232" t="s">
        <v>2813</v>
      </c>
    </row>
    <row r="183" spans="1:42" ht="242.25" hidden="1">
      <c r="A183" s="203" t="s">
        <v>882</v>
      </c>
      <c r="B183" s="203" t="s">
        <v>1972</v>
      </c>
      <c r="C183" s="203" t="s">
        <v>212</v>
      </c>
      <c r="D183" s="203" t="s">
        <v>1973</v>
      </c>
      <c r="E183" s="203" t="s">
        <v>214</v>
      </c>
      <c r="F183" s="203" t="s">
        <v>1974</v>
      </c>
      <c r="G183" s="203" t="s">
        <v>1975</v>
      </c>
      <c r="H183" s="203" t="s">
        <v>1976</v>
      </c>
      <c r="I183" s="203" t="s">
        <v>240</v>
      </c>
      <c r="J183" s="203" t="s">
        <v>41</v>
      </c>
      <c r="K183" s="203" t="s">
        <v>1977</v>
      </c>
      <c r="L183" s="203" t="s">
        <v>50</v>
      </c>
      <c r="M183" s="203" t="s">
        <v>32</v>
      </c>
      <c r="N183" s="203">
        <v>2004</v>
      </c>
      <c r="O183" s="203" t="s">
        <v>1978</v>
      </c>
      <c r="P183" s="203" t="s">
        <v>1973</v>
      </c>
      <c r="Q183" s="203">
        <v>11.085502</v>
      </c>
      <c r="R183" s="203" t="s">
        <v>1667</v>
      </c>
      <c r="S183" s="203">
        <v>0</v>
      </c>
      <c r="T183" s="203"/>
      <c r="U183" s="203">
        <v>2</v>
      </c>
      <c r="V183" s="203" t="s">
        <v>1979</v>
      </c>
      <c r="W183" s="203" t="s">
        <v>1965</v>
      </c>
      <c r="X183" s="203" t="s">
        <v>2438</v>
      </c>
      <c r="Y183" s="203" t="s">
        <v>2389</v>
      </c>
      <c r="Z183" s="203"/>
      <c r="AA183" s="203"/>
      <c r="AB183" s="203"/>
      <c r="AC183" s="231" t="s">
        <v>2390</v>
      </c>
      <c r="AD183" s="231">
        <v>1</v>
      </c>
      <c r="AE183" s="235" t="s">
        <v>2354</v>
      </c>
      <c r="AF183" s="235">
        <v>40</v>
      </c>
      <c r="AG183" s="231"/>
      <c r="AH183" s="231" t="s">
        <v>2786</v>
      </c>
      <c r="AI183" s="231">
        <v>2</v>
      </c>
      <c r="AJ183" s="182">
        <v>40853</v>
      </c>
      <c r="AK183" s="231" t="s">
        <v>2353</v>
      </c>
      <c r="AL183" s="231" t="s">
        <v>2580</v>
      </c>
      <c r="AM183" s="231" t="s">
        <v>2520</v>
      </c>
      <c r="AN183" s="231"/>
      <c r="AO183" s="231">
        <f>AF183*AD183</f>
        <v>40</v>
      </c>
      <c r="AP183" s="232" t="s">
        <v>2813</v>
      </c>
    </row>
    <row r="184" spans="1:42" ht="216.75" hidden="1">
      <c r="A184" s="203" t="s">
        <v>1352</v>
      </c>
      <c r="B184" s="203" t="s">
        <v>1980</v>
      </c>
      <c r="C184" s="203" t="s">
        <v>1354</v>
      </c>
      <c r="D184" s="203" t="s">
        <v>90</v>
      </c>
      <c r="E184" s="203" t="s">
        <v>1356</v>
      </c>
      <c r="F184" s="203" t="s">
        <v>1981</v>
      </c>
      <c r="G184" s="203">
        <v>8090911</v>
      </c>
      <c r="H184" s="203" t="s">
        <v>1982</v>
      </c>
      <c r="I184" s="203" t="s">
        <v>240</v>
      </c>
      <c r="J184" s="203" t="s">
        <v>41</v>
      </c>
      <c r="K184" s="203" t="s">
        <v>1983</v>
      </c>
      <c r="L184" s="203" t="s">
        <v>1983</v>
      </c>
      <c r="M184" s="203" t="s">
        <v>32</v>
      </c>
      <c r="N184" s="203">
        <v>2008</v>
      </c>
      <c r="O184" s="203" t="s">
        <v>1984</v>
      </c>
      <c r="P184" s="203" t="s">
        <v>1985</v>
      </c>
      <c r="Q184" s="203">
        <v>49.842544000000004</v>
      </c>
      <c r="R184" s="203" t="s">
        <v>1667</v>
      </c>
      <c r="S184" s="203">
        <v>2.2088000000000001</v>
      </c>
      <c r="T184" s="203"/>
      <c r="U184" s="203"/>
      <c r="V184" s="203" t="s">
        <v>1948</v>
      </c>
      <c r="W184" s="203" t="s">
        <v>1965</v>
      </c>
      <c r="X184" s="231" t="s">
        <v>2309</v>
      </c>
      <c r="Y184" s="231" t="s">
        <v>2310</v>
      </c>
      <c r="Z184" s="231" t="s">
        <v>2311</v>
      </c>
      <c r="AA184" s="203"/>
      <c r="AB184" s="203"/>
      <c r="AC184" s="231" t="s">
        <v>2297</v>
      </c>
      <c r="AD184" s="231">
        <v>0</v>
      </c>
      <c r="AE184" s="231"/>
      <c r="AF184" s="231"/>
      <c r="AG184" s="231"/>
      <c r="AH184" s="231"/>
      <c r="AI184" s="231">
        <v>9</v>
      </c>
      <c r="AJ184" s="182">
        <v>40853</v>
      </c>
      <c r="AK184" s="231" t="s">
        <v>2312</v>
      </c>
      <c r="AL184" s="231" t="s">
        <v>2580</v>
      </c>
      <c r="AM184" s="231" t="s">
        <v>2581</v>
      </c>
      <c r="AN184" s="231"/>
      <c r="AO184" s="231"/>
      <c r="AP184" s="232" t="s">
        <v>2813</v>
      </c>
    </row>
    <row r="185" spans="1:42" ht="102" hidden="1">
      <c r="A185" s="203" t="s">
        <v>881</v>
      </c>
      <c r="B185" s="203" t="s">
        <v>1986</v>
      </c>
      <c r="C185" s="203" t="s">
        <v>201</v>
      </c>
      <c r="D185" s="203" t="s">
        <v>1120</v>
      </c>
      <c r="E185" s="203" t="s">
        <v>203</v>
      </c>
      <c r="F185" s="203" t="s">
        <v>1987</v>
      </c>
      <c r="G185" s="203" t="s">
        <v>1988</v>
      </c>
      <c r="H185" s="203" t="s">
        <v>1989</v>
      </c>
      <c r="I185" s="203" t="s">
        <v>240</v>
      </c>
      <c r="J185" s="203" t="s">
        <v>41</v>
      </c>
      <c r="K185" s="203" t="s">
        <v>1990</v>
      </c>
      <c r="L185" s="203" t="s">
        <v>50</v>
      </c>
      <c r="M185" s="203" t="s">
        <v>32</v>
      </c>
      <c r="N185" s="203">
        <v>2009</v>
      </c>
      <c r="O185" s="203" t="s">
        <v>1991</v>
      </c>
      <c r="P185" s="203" t="s">
        <v>1992</v>
      </c>
      <c r="Q185" s="203">
        <v>2.1437300952</v>
      </c>
      <c r="R185" s="203" t="s">
        <v>1732</v>
      </c>
      <c r="S185" s="203">
        <v>21.67</v>
      </c>
      <c r="T185" s="203"/>
      <c r="U185" s="203"/>
      <c r="V185" s="203" t="s">
        <v>1993</v>
      </c>
      <c r="W185" s="203" t="s">
        <v>1506</v>
      </c>
      <c r="X185" s="203" t="s">
        <v>2421</v>
      </c>
      <c r="Y185" s="238" t="s">
        <v>2422</v>
      </c>
      <c r="Z185" s="203" t="s">
        <v>2302</v>
      </c>
      <c r="AA185" s="203"/>
      <c r="AB185" s="203"/>
      <c r="AC185" s="231" t="s">
        <v>2297</v>
      </c>
      <c r="AD185" s="231">
        <v>0</v>
      </c>
      <c r="AE185" s="231"/>
      <c r="AF185" s="231"/>
      <c r="AG185" s="231"/>
      <c r="AH185" s="231"/>
      <c r="AI185" s="231">
        <v>9</v>
      </c>
      <c r="AJ185" s="182">
        <v>40853</v>
      </c>
      <c r="AK185" s="231"/>
      <c r="AL185" s="231" t="s">
        <v>2580</v>
      </c>
      <c r="AM185" s="231" t="s">
        <v>2581</v>
      </c>
      <c r="AN185" s="231"/>
      <c r="AO185" s="231"/>
      <c r="AP185" s="232" t="s">
        <v>2813</v>
      </c>
    </row>
    <row r="186" spans="1:42" ht="102" hidden="1">
      <c r="A186" s="203" t="s">
        <v>1994</v>
      </c>
      <c r="B186" s="203" t="s">
        <v>1995</v>
      </c>
      <c r="C186" s="203" t="s">
        <v>1996</v>
      </c>
      <c r="D186" s="203" t="s">
        <v>364</v>
      </c>
      <c r="E186" s="203" t="s">
        <v>1997</v>
      </c>
      <c r="F186" s="203" t="s">
        <v>1998</v>
      </c>
      <c r="G186" s="203" t="s">
        <v>1999</v>
      </c>
      <c r="H186" s="203" t="s">
        <v>41</v>
      </c>
      <c r="I186" s="203" t="s">
        <v>240</v>
      </c>
      <c r="J186" s="203" t="s">
        <v>41</v>
      </c>
      <c r="K186" s="203" t="s">
        <v>2000</v>
      </c>
      <c r="L186" s="203" t="s">
        <v>2001</v>
      </c>
      <c r="M186" s="203" t="s">
        <v>32</v>
      </c>
      <c r="N186" s="203">
        <v>2008</v>
      </c>
      <c r="O186" s="203" t="s">
        <v>2002</v>
      </c>
      <c r="P186" s="203" t="s">
        <v>2003</v>
      </c>
      <c r="Q186" s="203">
        <v>12.310598000000001</v>
      </c>
      <c r="R186" s="203" t="s">
        <v>1667</v>
      </c>
      <c r="S186" s="203">
        <v>140</v>
      </c>
      <c r="T186" s="203"/>
      <c r="U186" s="203"/>
      <c r="V186" s="203" t="s">
        <v>1993</v>
      </c>
      <c r="W186" s="203" t="s">
        <v>1506</v>
      </c>
      <c r="X186" s="203" t="s">
        <v>2324</v>
      </c>
      <c r="Y186" s="203" t="s">
        <v>2366</v>
      </c>
      <c r="Z186" s="203" t="s">
        <v>2364</v>
      </c>
      <c r="AA186" s="203"/>
      <c r="AB186" s="203"/>
      <c r="AC186" s="203" t="s">
        <v>2297</v>
      </c>
      <c r="AD186" s="231"/>
      <c r="AE186" s="231"/>
      <c r="AF186" s="231"/>
      <c r="AG186" s="231"/>
      <c r="AH186" s="231"/>
      <c r="AI186" s="231">
        <v>9</v>
      </c>
      <c r="AJ186" s="182">
        <v>40853</v>
      </c>
      <c r="AK186" s="231"/>
      <c r="AL186" s="231" t="s">
        <v>2580</v>
      </c>
      <c r="AM186" s="231" t="s">
        <v>2581</v>
      </c>
      <c r="AN186" s="231"/>
      <c r="AO186" s="231"/>
      <c r="AP186" s="232" t="s">
        <v>2813</v>
      </c>
    </row>
    <row r="187" spans="1:42" ht="178.5" hidden="1">
      <c r="A187" s="203" t="s">
        <v>1994</v>
      </c>
      <c r="B187" s="203" t="s">
        <v>2004</v>
      </c>
      <c r="C187" s="203" t="s">
        <v>1996</v>
      </c>
      <c r="D187" s="203" t="s">
        <v>1346</v>
      </c>
      <c r="E187" s="203" t="s">
        <v>1997</v>
      </c>
      <c r="F187" s="203" t="s">
        <v>2005</v>
      </c>
      <c r="G187" s="203" t="s">
        <v>2006</v>
      </c>
      <c r="H187" s="203" t="s">
        <v>2007</v>
      </c>
      <c r="I187" s="203" t="s">
        <v>240</v>
      </c>
      <c r="J187" s="203" t="s">
        <v>41</v>
      </c>
      <c r="K187" s="203" t="s">
        <v>2008</v>
      </c>
      <c r="L187" s="203" t="s">
        <v>2009</v>
      </c>
      <c r="M187" s="203" t="s">
        <v>32</v>
      </c>
      <c r="N187" s="203">
        <v>2008</v>
      </c>
      <c r="O187" s="203" t="s">
        <v>2010</v>
      </c>
      <c r="P187" s="203" t="s">
        <v>2011</v>
      </c>
      <c r="Q187" s="203">
        <v>68.913411999999994</v>
      </c>
      <c r="R187" s="203" t="s">
        <v>1667</v>
      </c>
      <c r="S187" s="203">
        <v>200</v>
      </c>
      <c r="T187" s="203"/>
      <c r="U187" s="203">
        <v>1093</v>
      </c>
      <c r="V187" s="203" t="s">
        <v>2012</v>
      </c>
      <c r="W187" s="203" t="s">
        <v>1506</v>
      </c>
      <c r="X187" s="203" t="s">
        <v>2324</v>
      </c>
      <c r="Y187" s="203" t="s">
        <v>2367</v>
      </c>
      <c r="Z187" s="203" t="s">
        <v>2364</v>
      </c>
      <c r="AA187" s="203"/>
      <c r="AB187" s="203"/>
      <c r="AC187" s="203" t="s">
        <v>2297</v>
      </c>
      <c r="AD187" s="231"/>
      <c r="AE187" s="231"/>
      <c r="AF187" s="231"/>
      <c r="AG187" s="231"/>
      <c r="AH187" s="231"/>
      <c r="AI187" s="231">
        <v>9</v>
      </c>
      <c r="AJ187" s="182">
        <v>40853</v>
      </c>
      <c r="AK187" s="231"/>
      <c r="AL187" s="231" t="s">
        <v>2580</v>
      </c>
      <c r="AM187" s="231" t="s">
        <v>2581</v>
      </c>
      <c r="AN187" s="231"/>
      <c r="AO187" s="231"/>
      <c r="AP187" s="232" t="s">
        <v>2813</v>
      </c>
    </row>
    <row r="188" spans="1:42" ht="63.75" hidden="1">
      <c r="A188" s="203" t="s">
        <v>896</v>
      </c>
      <c r="B188" s="203" t="s">
        <v>2013</v>
      </c>
      <c r="C188" s="203" t="s">
        <v>483</v>
      </c>
      <c r="D188" s="203" t="s">
        <v>2014</v>
      </c>
      <c r="E188" s="203" t="s">
        <v>485</v>
      </c>
      <c r="F188" s="203" t="s">
        <v>161</v>
      </c>
      <c r="G188" s="203" t="s">
        <v>2015</v>
      </c>
      <c r="H188" s="203" t="s">
        <v>2016</v>
      </c>
      <c r="I188" s="203" t="s">
        <v>240</v>
      </c>
      <c r="J188" s="203" t="s">
        <v>41</v>
      </c>
      <c r="K188" s="203" t="s">
        <v>2017</v>
      </c>
      <c r="L188" s="203" t="s">
        <v>2018</v>
      </c>
      <c r="M188" s="203" t="s">
        <v>32</v>
      </c>
      <c r="N188" s="203">
        <v>1979</v>
      </c>
      <c r="O188" s="203" t="s">
        <v>2019</v>
      </c>
      <c r="P188" s="203" t="s">
        <v>2020</v>
      </c>
      <c r="Q188" s="203">
        <v>6.5081487999999998</v>
      </c>
      <c r="R188" s="203" t="s">
        <v>1667</v>
      </c>
      <c r="S188" s="203">
        <v>18.399999999999999</v>
      </c>
      <c r="T188" s="203"/>
      <c r="U188" s="203">
        <v>18</v>
      </c>
      <c r="V188" s="203" t="s">
        <v>2021</v>
      </c>
      <c r="W188" s="203" t="s">
        <v>1506</v>
      </c>
      <c r="X188" s="203" t="s">
        <v>1506</v>
      </c>
      <c r="Y188" s="203" t="s">
        <v>2569</v>
      </c>
      <c r="Z188" s="203"/>
      <c r="AA188" s="203"/>
      <c r="AB188" s="203"/>
      <c r="AC188" s="234" t="s">
        <v>2297</v>
      </c>
      <c r="AD188" s="231"/>
      <c r="AE188" s="231"/>
      <c r="AF188" s="231"/>
      <c r="AG188" s="231"/>
      <c r="AH188" s="231"/>
      <c r="AI188" s="231">
        <v>9</v>
      </c>
      <c r="AJ188" s="182">
        <v>40853</v>
      </c>
      <c r="AK188" s="231"/>
      <c r="AL188" s="231" t="s">
        <v>2580</v>
      </c>
      <c r="AM188" s="231" t="s">
        <v>2581</v>
      </c>
      <c r="AN188" s="231"/>
      <c r="AO188" s="231"/>
      <c r="AP188" s="232" t="s">
        <v>2813</v>
      </c>
    </row>
    <row r="189" spans="1:42" ht="318.75" hidden="1">
      <c r="A189" s="203" t="s">
        <v>943</v>
      </c>
      <c r="B189" s="203" t="s">
        <v>2022</v>
      </c>
      <c r="C189" s="203" t="s">
        <v>945</v>
      </c>
      <c r="D189" s="203" t="s">
        <v>956</v>
      </c>
      <c r="E189" s="203" t="s">
        <v>947</v>
      </c>
      <c r="F189" s="203" t="s">
        <v>2023</v>
      </c>
      <c r="G189" s="203" t="s">
        <v>2024</v>
      </c>
      <c r="H189" s="203" t="s">
        <v>2025</v>
      </c>
      <c r="I189" s="203" t="s">
        <v>240</v>
      </c>
      <c r="J189" s="203" t="s">
        <v>41</v>
      </c>
      <c r="K189" s="203" t="s">
        <v>2026</v>
      </c>
      <c r="L189" s="203" t="s">
        <v>2027</v>
      </c>
      <c r="M189" s="203" t="s">
        <v>32</v>
      </c>
      <c r="N189" s="203">
        <v>2008</v>
      </c>
      <c r="O189" s="203" t="s">
        <v>2028</v>
      </c>
      <c r="P189" s="203" t="s">
        <v>2029</v>
      </c>
      <c r="Q189" s="203">
        <v>12.567353200000001</v>
      </c>
      <c r="R189" s="203" t="s">
        <v>1732</v>
      </c>
      <c r="S189" s="203">
        <v>9.3960000000000008</v>
      </c>
      <c r="T189" s="203"/>
      <c r="U189" s="203">
        <v>7</v>
      </c>
      <c r="V189" s="203" t="s">
        <v>2030</v>
      </c>
      <c r="W189" s="203" t="s">
        <v>1506</v>
      </c>
      <c r="X189" s="203"/>
      <c r="Y189" s="203" t="s">
        <v>2504</v>
      </c>
      <c r="Z189" s="203"/>
      <c r="AA189" s="203"/>
      <c r="AB189" s="203"/>
      <c r="AC189" s="234" t="s">
        <v>2297</v>
      </c>
      <c r="AD189" s="231"/>
      <c r="AE189" s="231"/>
      <c r="AF189" s="231"/>
      <c r="AG189" s="231"/>
      <c r="AH189" s="231"/>
      <c r="AI189" s="231">
        <v>9</v>
      </c>
      <c r="AJ189" s="182">
        <v>40853</v>
      </c>
      <c r="AK189" s="231"/>
      <c r="AL189" s="231" t="s">
        <v>2580</v>
      </c>
      <c r="AM189" s="231" t="s">
        <v>2581</v>
      </c>
      <c r="AN189" s="231"/>
      <c r="AO189" s="231"/>
      <c r="AP189" s="232" t="s">
        <v>2813</v>
      </c>
    </row>
    <row r="190" spans="1:42" ht="153" hidden="1">
      <c r="A190" s="203" t="s">
        <v>897</v>
      </c>
      <c r="B190" s="203" t="s">
        <v>1763</v>
      </c>
      <c r="C190" s="203" t="s">
        <v>504</v>
      </c>
      <c r="D190" s="203" t="s">
        <v>1764</v>
      </c>
      <c r="E190" s="203" t="s">
        <v>506</v>
      </c>
      <c r="F190" s="203" t="s">
        <v>2031</v>
      </c>
      <c r="G190" s="203" t="s">
        <v>2032</v>
      </c>
      <c r="H190" s="203" t="s">
        <v>2033</v>
      </c>
      <c r="I190" s="203" t="s">
        <v>240</v>
      </c>
      <c r="J190" s="203" t="s">
        <v>41</v>
      </c>
      <c r="K190" s="203" t="s">
        <v>2034</v>
      </c>
      <c r="L190" s="203" t="s">
        <v>41</v>
      </c>
      <c r="M190" s="203" t="s">
        <v>32</v>
      </c>
      <c r="N190" s="203">
        <v>2008</v>
      </c>
      <c r="O190" s="203" t="s">
        <v>2035</v>
      </c>
      <c r="P190" s="203" t="s">
        <v>2036</v>
      </c>
      <c r="Q190" s="203">
        <v>73.684140200000002</v>
      </c>
      <c r="R190" s="203" t="s">
        <v>1732</v>
      </c>
      <c r="S190" s="203">
        <v>27.62</v>
      </c>
      <c r="T190" s="203"/>
      <c r="U190" s="203">
        <v>28</v>
      </c>
      <c r="V190" s="203" t="s">
        <v>2037</v>
      </c>
      <c r="W190" s="203" t="s">
        <v>1506</v>
      </c>
      <c r="X190" s="203" t="s">
        <v>2510</v>
      </c>
      <c r="Y190" s="203" t="s">
        <v>2787</v>
      </c>
      <c r="Z190" s="203"/>
      <c r="AA190" s="203"/>
      <c r="AB190" s="203"/>
      <c r="AC190" s="231" t="s">
        <v>2345</v>
      </c>
      <c r="AD190" s="231">
        <v>0.44441792754522458</v>
      </c>
      <c r="AE190" s="231">
        <v>99263214</v>
      </c>
      <c r="AF190" s="231">
        <v>35.3743648831718</v>
      </c>
      <c r="AG190" s="231"/>
      <c r="AH190" s="231" t="s">
        <v>2788</v>
      </c>
      <c r="AI190" s="231">
        <v>2</v>
      </c>
      <c r="AJ190" s="182">
        <v>40870</v>
      </c>
      <c r="AK190" s="231"/>
      <c r="AL190" s="231" t="s">
        <v>2580</v>
      </c>
      <c r="AM190" s="231" t="s">
        <v>2581</v>
      </c>
      <c r="AN190" s="231"/>
      <c r="AO190" s="231">
        <f>AD190*AF190</f>
        <v>15.721001929607782</v>
      </c>
      <c r="AP190" s="232" t="s">
        <v>2813</v>
      </c>
    </row>
    <row r="191" spans="1:42" ht="153" hidden="1">
      <c r="A191" s="203" t="s">
        <v>897</v>
      </c>
      <c r="B191" s="203" t="s">
        <v>1763</v>
      </c>
      <c r="C191" s="203" t="s">
        <v>504</v>
      </c>
      <c r="D191" s="203" t="s">
        <v>1764</v>
      </c>
      <c r="E191" s="203" t="s">
        <v>506</v>
      </c>
      <c r="F191" s="203" t="s">
        <v>2031</v>
      </c>
      <c r="G191" s="203" t="s">
        <v>2032</v>
      </c>
      <c r="H191" s="203" t="s">
        <v>2033</v>
      </c>
      <c r="I191" s="203" t="s">
        <v>240</v>
      </c>
      <c r="J191" s="203" t="s">
        <v>41</v>
      </c>
      <c r="K191" s="203" t="s">
        <v>2034</v>
      </c>
      <c r="L191" s="203" t="s">
        <v>41</v>
      </c>
      <c r="M191" s="203" t="s">
        <v>32</v>
      </c>
      <c r="N191" s="203">
        <v>2008</v>
      </c>
      <c r="O191" s="203" t="s">
        <v>2035</v>
      </c>
      <c r="P191" s="203" t="s">
        <v>2036</v>
      </c>
      <c r="Q191" s="203">
        <v>73.684140200000002</v>
      </c>
      <c r="R191" s="203" t="s">
        <v>1732</v>
      </c>
      <c r="S191" s="203">
        <v>27.62</v>
      </c>
      <c r="T191" s="203"/>
      <c r="U191" s="203">
        <v>28</v>
      </c>
      <c r="V191" s="203" t="s">
        <v>2037</v>
      </c>
      <c r="W191" s="203" t="s">
        <v>1506</v>
      </c>
      <c r="X191" s="203" t="s">
        <v>2510</v>
      </c>
      <c r="Y191" s="203" t="s">
        <v>2787</v>
      </c>
      <c r="Z191" s="203"/>
      <c r="AA191" s="203"/>
      <c r="AB191" s="203"/>
      <c r="AC191" s="231" t="s">
        <v>2345</v>
      </c>
      <c r="AD191" s="231">
        <v>0.55558207245477542</v>
      </c>
      <c r="AE191" s="231">
        <v>99263414</v>
      </c>
      <c r="AF191" s="231">
        <v>35.3743648831718</v>
      </c>
      <c r="AG191" s="231"/>
      <c r="AH191" s="231" t="s">
        <v>2788</v>
      </c>
      <c r="AI191" s="231">
        <v>2</v>
      </c>
      <c r="AJ191" s="182">
        <v>40870</v>
      </c>
      <c r="AK191" s="231"/>
      <c r="AL191" s="231" t="s">
        <v>2580</v>
      </c>
      <c r="AM191" s="231" t="s">
        <v>2581</v>
      </c>
      <c r="AN191" s="231"/>
      <c r="AO191" s="231">
        <f>AD191*AF191</f>
        <v>19.65336295356402</v>
      </c>
      <c r="AP191" s="232" t="s">
        <v>2813</v>
      </c>
    </row>
    <row r="192" spans="1:42" ht="306" hidden="1">
      <c r="A192" s="203" t="s">
        <v>1352</v>
      </c>
      <c r="B192" s="203" t="s">
        <v>2038</v>
      </c>
      <c r="C192" s="203" t="s">
        <v>1354</v>
      </c>
      <c r="D192" s="203" t="s">
        <v>2039</v>
      </c>
      <c r="E192" s="203" t="s">
        <v>1356</v>
      </c>
      <c r="F192" s="203" t="s">
        <v>2040</v>
      </c>
      <c r="G192" s="203">
        <v>8123911</v>
      </c>
      <c r="H192" s="203" t="s">
        <v>2041</v>
      </c>
      <c r="I192" s="203" t="s">
        <v>240</v>
      </c>
      <c r="J192" s="203" t="s">
        <v>41</v>
      </c>
      <c r="K192" s="203" t="s">
        <v>2042</v>
      </c>
      <c r="L192" s="203" t="s">
        <v>2043</v>
      </c>
      <c r="M192" s="203" t="s">
        <v>32</v>
      </c>
      <c r="N192" s="203">
        <v>2008</v>
      </c>
      <c r="O192" s="203" t="s">
        <v>2044</v>
      </c>
      <c r="P192" s="203" t="s">
        <v>2045</v>
      </c>
      <c r="Q192" s="203">
        <v>4.7075680000000002</v>
      </c>
      <c r="R192" s="203" t="s">
        <v>1667</v>
      </c>
      <c r="S192" s="203">
        <v>0.66371476399999996</v>
      </c>
      <c r="T192" s="203"/>
      <c r="U192" s="203">
        <v>0.95</v>
      </c>
      <c r="V192" s="203" t="s">
        <v>2046</v>
      </c>
      <c r="W192" s="203" t="s">
        <v>1506</v>
      </c>
      <c r="X192" s="231" t="s">
        <v>2282</v>
      </c>
      <c r="Y192" s="231" t="s">
        <v>2314</v>
      </c>
      <c r="Z192" s="231" t="s">
        <v>2315</v>
      </c>
      <c r="AA192" s="203"/>
      <c r="AB192" s="203"/>
      <c r="AC192" s="231" t="s">
        <v>2297</v>
      </c>
      <c r="AD192" s="231">
        <v>0</v>
      </c>
      <c r="AE192" s="231"/>
      <c r="AF192" s="231"/>
      <c r="AG192" s="231"/>
      <c r="AH192" s="231"/>
      <c r="AI192" s="231">
        <v>9</v>
      </c>
      <c r="AJ192" s="182">
        <v>40853</v>
      </c>
      <c r="AK192" s="231" t="s">
        <v>2313</v>
      </c>
      <c r="AL192" s="231" t="s">
        <v>2580</v>
      </c>
      <c r="AM192" s="231" t="s">
        <v>2581</v>
      </c>
      <c r="AN192" s="231"/>
      <c r="AO192" s="231"/>
      <c r="AP192" s="232" t="s">
        <v>2813</v>
      </c>
    </row>
    <row r="193" spans="1:42" ht="114.75" hidden="1">
      <c r="A193" s="203" t="s">
        <v>1994</v>
      </c>
      <c r="B193" s="203" t="s">
        <v>2047</v>
      </c>
      <c r="C193" s="203" t="s">
        <v>1996</v>
      </c>
      <c r="D193" s="203" t="s">
        <v>1992</v>
      </c>
      <c r="E193" s="203" t="s">
        <v>1997</v>
      </c>
      <c r="F193" s="203" t="s">
        <v>2048</v>
      </c>
      <c r="G193" s="203">
        <v>1082811</v>
      </c>
      <c r="H193" s="203" t="s">
        <v>2049</v>
      </c>
      <c r="I193" s="203" t="s">
        <v>240</v>
      </c>
      <c r="J193" s="203" t="s">
        <v>41</v>
      </c>
      <c r="K193" s="203" t="s">
        <v>2050</v>
      </c>
      <c r="L193" s="203" t="s">
        <v>2051</v>
      </c>
      <c r="M193" s="203" t="s">
        <v>32</v>
      </c>
      <c r="N193" s="203">
        <v>2009</v>
      </c>
      <c r="O193" s="203" t="s">
        <v>2052</v>
      </c>
      <c r="P193" s="203" t="s">
        <v>2053</v>
      </c>
      <c r="Q193" s="203">
        <v>7.5546926000000001</v>
      </c>
      <c r="R193" s="203" t="s">
        <v>1732</v>
      </c>
      <c r="S193" s="203" t="s">
        <v>41</v>
      </c>
      <c r="T193" s="203"/>
      <c r="U193" s="203">
        <v>16</v>
      </c>
      <c r="V193" s="203" t="s">
        <v>35</v>
      </c>
      <c r="W193" s="203" t="s">
        <v>36</v>
      </c>
      <c r="X193" s="203" t="s">
        <v>2324</v>
      </c>
      <c r="Y193" s="203" t="s">
        <v>2368</v>
      </c>
      <c r="Z193" s="203" t="s">
        <v>2364</v>
      </c>
      <c r="AA193" s="235">
        <v>1</v>
      </c>
      <c r="AB193" s="203">
        <v>4</v>
      </c>
      <c r="AC193" s="203" t="s">
        <v>2304</v>
      </c>
      <c r="AD193" s="231">
        <v>1</v>
      </c>
      <c r="AE193" s="231">
        <v>87133214</v>
      </c>
      <c r="AF193" s="231"/>
      <c r="AG193" s="231"/>
      <c r="AH193" s="231" t="s">
        <v>2683</v>
      </c>
      <c r="AI193" s="234">
        <v>2</v>
      </c>
      <c r="AJ193" s="200">
        <v>40865</v>
      </c>
      <c r="AK193" s="234"/>
      <c r="AL193" s="234" t="s">
        <v>2580</v>
      </c>
      <c r="AM193" s="234"/>
      <c r="AN193" s="234" t="s">
        <v>2581</v>
      </c>
      <c r="AO193" s="231">
        <f>AD193*U193</f>
        <v>16</v>
      </c>
      <c r="AP193" s="232" t="s">
        <v>2813</v>
      </c>
    </row>
    <row r="194" spans="1:42" ht="178.5" hidden="1">
      <c r="A194" s="203" t="s">
        <v>896</v>
      </c>
      <c r="B194" s="203" t="s">
        <v>1713</v>
      </c>
      <c r="C194" s="203" t="s">
        <v>483</v>
      </c>
      <c r="D194" s="203" t="s">
        <v>202</v>
      </c>
      <c r="E194" s="203" t="s">
        <v>41</v>
      </c>
      <c r="F194" s="203" t="s">
        <v>41</v>
      </c>
      <c r="G194" s="203" t="s">
        <v>2054</v>
      </c>
      <c r="H194" s="203" t="s">
        <v>2055</v>
      </c>
      <c r="I194" s="203" t="s">
        <v>240</v>
      </c>
      <c r="J194" s="203" t="s">
        <v>41</v>
      </c>
      <c r="K194" s="203" t="s">
        <v>2056</v>
      </c>
      <c r="L194" s="203" t="s">
        <v>50</v>
      </c>
      <c r="M194" s="203" t="s">
        <v>32</v>
      </c>
      <c r="N194" s="203">
        <v>2008</v>
      </c>
      <c r="O194" s="203" t="s">
        <v>2057</v>
      </c>
      <c r="P194" s="203" t="s">
        <v>2058</v>
      </c>
      <c r="Q194" s="203">
        <v>37.518968000000001</v>
      </c>
      <c r="R194" s="203" t="s">
        <v>1667</v>
      </c>
      <c r="S194" s="203" t="s">
        <v>41</v>
      </c>
      <c r="T194" s="203"/>
      <c r="U194" s="203">
        <v>32.700000000000003</v>
      </c>
      <c r="V194" s="203" t="s">
        <v>35</v>
      </c>
      <c r="W194" s="203" t="s">
        <v>36</v>
      </c>
      <c r="X194" s="203" t="s">
        <v>2455</v>
      </c>
      <c r="Y194" s="203" t="s">
        <v>2789</v>
      </c>
      <c r="Z194" s="203"/>
      <c r="AA194" s="203"/>
      <c r="AB194" s="203"/>
      <c r="AC194" s="234" t="s">
        <v>2360</v>
      </c>
      <c r="AD194" s="231"/>
      <c r="AE194" s="231"/>
      <c r="AF194" s="231"/>
      <c r="AG194" s="231"/>
      <c r="AH194" s="231" t="s">
        <v>2790</v>
      </c>
      <c r="AI194" s="231">
        <v>2</v>
      </c>
      <c r="AJ194" s="182">
        <v>40853</v>
      </c>
      <c r="AK194" s="231"/>
      <c r="AL194" s="231" t="s">
        <v>2580</v>
      </c>
      <c r="AM194" s="231" t="s">
        <v>2581</v>
      </c>
      <c r="AN194" s="231"/>
      <c r="AO194" s="231"/>
      <c r="AP194" s="232" t="s">
        <v>2813</v>
      </c>
    </row>
    <row r="195" spans="1:42" ht="178.5" hidden="1">
      <c r="A195" s="203" t="s">
        <v>943</v>
      </c>
      <c r="B195" s="203" t="s">
        <v>2059</v>
      </c>
      <c r="C195" s="203" t="s">
        <v>945</v>
      </c>
      <c r="D195" s="203" t="s">
        <v>2060</v>
      </c>
      <c r="E195" s="203" t="s">
        <v>947</v>
      </c>
      <c r="F195" s="203" t="s">
        <v>2061</v>
      </c>
      <c r="G195" s="203">
        <v>4034911</v>
      </c>
      <c r="H195" s="203" t="s">
        <v>2062</v>
      </c>
      <c r="I195" s="203" t="s">
        <v>240</v>
      </c>
      <c r="J195" s="203" t="s">
        <v>41</v>
      </c>
      <c r="K195" s="203" t="s">
        <v>2063</v>
      </c>
      <c r="L195" s="203" t="s">
        <v>2064</v>
      </c>
      <c r="M195" s="203" t="s">
        <v>32</v>
      </c>
      <c r="N195" s="203">
        <v>2008</v>
      </c>
      <c r="O195" s="203" t="s">
        <v>2065</v>
      </c>
      <c r="P195" s="203" t="s">
        <v>2066</v>
      </c>
      <c r="Q195" s="203">
        <v>30.308056000000001</v>
      </c>
      <c r="R195" s="203" t="s">
        <v>1667</v>
      </c>
      <c r="S195" s="203" t="s">
        <v>41</v>
      </c>
      <c r="T195" s="203"/>
      <c r="U195" s="203">
        <v>12.9</v>
      </c>
      <c r="V195" s="203" t="s">
        <v>35</v>
      </c>
      <c r="W195" s="203" t="s">
        <v>36</v>
      </c>
      <c r="X195" s="203"/>
      <c r="Y195" s="203" t="s">
        <v>2505</v>
      </c>
      <c r="Z195" s="203"/>
      <c r="AA195" s="203"/>
      <c r="AB195" s="203"/>
      <c r="AC195" s="234" t="s">
        <v>2304</v>
      </c>
      <c r="AD195" s="231">
        <v>0.34024536987440207</v>
      </c>
      <c r="AE195" s="231" t="s">
        <v>2684</v>
      </c>
      <c r="AF195" s="231"/>
      <c r="AG195" s="231"/>
      <c r="AH195" s="231" t="s">
        <v>2791</v>
      </c>
      <c r="AI195" s="234">
        <v>2</v>
      </c>
      <c r="AJ195" s="200">
        <v>40865</v>
      </c>
      <c r="AK195" s="234"/>
      <c r="AL195" s="231" t="s">
        <v>2580</v>
      </c>
      <c r="AM195" s="234"/>
      <c r="AN195" s="234" t="s">
        <v>2581</v>
      </c>
      <c r="AO195" s="231">
        <f t="shared" ref="AO195:AO233" si="14">AD195*U195</f>
        <v>4.3891652713797864</v>
      </c>
      <c r="AP195" s="232" t="s">
        <v>2813</v>
      </c>
    </row>
    <row r="196" spans="1:42" ht="178.5" hidden="1">
      <c r="A196" s="203" t="s">
        <v>943</v>
      </c>
      <c r="B196" s="203" t="s">
        <v>2059</v>
      </c>
      <c r="C196" s="203" t="s">
        <v>945</v>
      </c>
      <c r="D196" s="203" t="s">
        <v>2060</v>
      </c>
      <c r="E196" s="203" t="s">
        <v>947</v>
      </c>
      <c r="F196" s="203" t="s">
        <v>2061</v>
      </c>
      <c r="G196" s="203">
        <v>4034911</v>
      </c>
      <c r="H196" s="203" t="s">
        <v>2062</v>
      </c>
      <c r="I196" s="203" t="s">
        <v>240</v>
      </c>
      <c r="J196" s="203" t="s">
        <v>41</v>
      </c>
      <c r="K196" s="203" t="s">
        <v>2063</v>
      </c>
      <c r="L196" s="203" t="s">
        <v>2064</v>
      </c>
      <c r="M196" s="203" t="s">
        <v>32</v>
      </c>
      <c r="N196" s="203">
        <v>2008</v>
      </c>
      <c r="O196" s="203" t="s">
        <v>2065</v>
      </c>
      <c r="P196" s="203" t="s">
        <v>2066</v>
      </c>
      <c r="Q196" s="203">
        <v>30.308056000000001</v>
      </c>
      <c r="R196" s="203" t="s">
        <v>1667</v>
      </c>
      <c r="S196" s="203" t="s">
        <v>41</v>
      </c>
      <c r="T196" s="203"/>
      <c r="U196" s="203">
        <v>12.9</v>
      </c>
      <c r="V196" s="203" t="s">
        <v>35</v>
      </c>
      <c r="W196" s="203" t="s">
        <v>36</v>
      </c>
      <c r="X196" s="203"/>
      <c r="Y196" s="203" t="s">
        <v>2505</v>
      </c>
      <c r="Z196" s="203"/>
      <c r="AA196" s="203"/>
      <c r="AB196" s="203"/>
      <c r="AC196" s="234" t="s">
        <v>2304</v>
      </c>
      <c r="AD196" s="231">
        <v>0.38337789022994245</v>
      </c>
      <c r="AE196" s="231" t="s">
        <v>2685</v>
      </c>
      <c r="AF196" s="231"/>
      <c r="AG196" s="231"/>
      <c r="AH196" s="231" t="s">
        <v>2791</v>
      </c>
      <c r="AI196" s="234">
        <v>2</v>
      </c>
      <c r="AJ196" s="200">
        <v>40865</v>
      </c>
      <c r="AK196" s="234"/>
      <c r="AL196" s="231" t="s">
        <v>2580</v>
      </c>
      <c r="AM196" s="234"/>
      <c r="AN196" s="234" t="s">
        <v>2581</v>
      </c>
      <c r="AO196" s="231">
        <f t="shared" si="14"/>
        <v>4.9455747839662578</v>
      </c>
      <c r="AP196" s="232" t="s">
        <v>2813</v>
      </c>
    </row>
    <row r="197" spans="1:42" ht="178.5" hidden="1">
      <c r="A197" s="203" t="s">
        <v>943</v>
      </c>
      <c r="B197" s="203" t="s">
        <v>2059</v>
      </c>
      <c r="C197" s="203" t="s">
        <v>945</v>
      </c>
      <c r="D197" s="203" t="s">
        <v>2060</v>
      </c>
      <c r="E197" s="203" t="s">
        <v>947</v>
      </c>
      <c r="F197" s="203" t="s">
        <v>2061</v>
      </c>
      <c r="G197" s="203">
        <v>4034911</v>
      </c>
      <c r="H197" s="203" t="s">
        <v>2062</v>
      </c>
      <c r="I197" s="203" t="s">
        <v>240</v>
      </c>
      <c r="J197" s="203" t="s">
        <v>41</v>
      </c>
      <c r="K197" s="203" t="s">
        <v>2063</v>
      </c>
      <c r="L197" s="203" t="s">
        <v>2064</v>
      </c>
      <c r="M197" s="203" t="s">
        <v>32</v>
      </c>
      <c r="N197" s="203">
        <v>2008</v>
      </c>
      <c r="O197" s="203" t="s">
        <v>2065</v>
      </c>
      <c r="P197" s="203" t="s">
        <v>2066</v>
      </c>
      <c r="Q197" s="203">
        <v>30.308056000000001</v>
      </c>
      <c r="R197" s="203" t="s">
        <v>1667</v>
      </c>
      <c r="S197" s="203" t="s">
        <v>41</v>
      </c>
      <c r="T197" s="203"/>
      <c r="U197" s="203">
        <v>12.9</v>
      </c>
      <c r="V197" s="203" t="s">
        <v>35</v>
      </c>
      <c r="W197" s="203" t="s">
        <v>36</v>
      </c>
      <c r="X197" s="203"/>
      <c r="Y197" s="203" t="s">
        <v>2505</v>
      </c>
      <c r="Z197" s="203"/>
      <c r="AA197" s="203"/>
      <c r="AB197" s="203"/>
      <c r="AC197" s="234" t="s">
        <v>2304</v>
      </c>
      <c r="AD197" s="231">
        <v>0.19003225510057098</v>
      </c>
      <c r="AE197" s="231" t="s">
        <v>2686</v>
      </c>
      <c r="AF197" s="231"/>
      <c r="AG197" s="231"/>
      <c r="AH197" s="231" t="s">
        <v>2791</v>
      </c>
      <c r="AI197" s="234">
        <v>2</v>
      </c>
      <c r="AJ197" s="200">
        <v>40865</v>
      </c>
      <c r="AK197" s="234"/>
      <c r="AL197" s="231" t="s">
        <v>2580</v>
      </c>
      <c r="AM197" s="234"/>
      <c r="AN197" s="234" t="s">
        <v>2581</v>
      </c>
      <c r="AO197" s="231">
        <f t="shared" si="14"/>
        <v>2.4514160907973657</v>
      </c>
      <c r="AP197" s="232" t="s">
        <v>2813</v>
      </c>
    </row>
    <row r="198" spans="1:42" ht="178.5" hidden="1">
      <c r="A198" s="203" t="s">
        <v>943</v>
      </c>
      <c r="B198" s="203" t="s">
        <v>2059</v>
      </c>
      <c r="C198" s="203" t="s">
        <v>945</v>
      </c>
      <c r="D198" s="203" t="s">
        <v>2060</v>
      </c>
      <c r="E198" s="203" t="s">
        <v>947</v>
      </c>
      <c r="F198" s="203" t="s">
        <v>2061</v>
      </c>
      <c r="G198" s="203">
        <v>4034911</v>
      </c>
      <c r="H198" s="203" t="s">
        <v>2062</v>
      </c>
      <c r="I198" s="203" t="s">
        <v>240</v>
      </c>
      <c r="J198" s="203" t="s">
        <v>41</v>
      </c>
      <c r="K198" s="203" t="s">
        <v>2063</v>
      </c>
      <c r="L198" s="203" t="s">
        <v>2064</v>
      </c>
      <c r="M198" s="203" t="s">
        <v>32</v>
      </c>
      <c r="N198" s="203">
        <v>2008</v>
      </c>
      <c r="O198" s="203" t="s">
        <v>2065</v>
      </c>
      <c r="P198" s="203" t="s">
        <v>2066</v>
      </c>
      <c r="Q198" s="203">
        <v>30.308056000000001</v>
      </c>
      <c r="R198" s="203" t="s">
        <v>1667</v>
      </c>
      <c r="S198" s="203" t="s">
        <v>41</v>
      </c>
      <c r="T198" s="203"/>
      <c r="U198" s="203">
        <v>12.9</v>
      </c>
      <c r="V198" s="203" t="s">
        <v>35</v>
      </c>
      <c r="W198" s="203" t="s">
        <v>36</v>
      </c>
      <c r="X198" s="203"/>
      <c r="Y198" s="203" t="s">
        <v>2505</v>
      </c>
      <c r="Z198" s="203"/>
      <c r="AA198" s="203"/>
      <c r="AB198" s="203"/>
      <c r="AC198" s="234" t="s">
        <v>2304</v>
      </c>
      <c r="AD198" s="231">
        <v>7.301051751401004E-2</v>
      </c>
      <c r="AE198" s="231" t="s">
        <v>2687</v>
      </c>
      <c r="AF198" s="231"/>
      <c r="AG198" s="231"/>
      <c r="AH198" s="231" t="s">
        <v>2791</v>
      </c>
      <c r="AI198" s="234">
        <v>2</v>
      </c>
      <c r="AJ198" s="200">
        <v>40865</v>
      </c>
      <c r="AK198" s="234"/>
      <c r="AL198" s="231" t="s">
        <v>2580</v>
      </c>
      <c r="AM198" s="234"/>
      <c r="AN198" s="234" t="s">
        <v>2581</v>
      </c>
      <c r="AO198" s="231">
        <f t="shared" si="14"/>
        <v>0.94183567593072959</v>
      </c>
      <c r="AP198" s="232" t="s">
        <v>2813</v>
      </c>
    </row>
    <row r="199" spans="1:42" ht="178.5" hidden="1">
      <c r="A199" s="203" t="s">
        <v>943</v>
      </c>
      <c r="B199" s="203" t="s">
        <v>2059</v>
      </c>
      <c r="C199" s="203" t="s">
        <v>945</v>
      </c>
      <c r="D199" s="203" t="s">
        <v>2060</v>
      </c>
      <c r="E199" s="203" t="s">
        <v>947</v>
      </c>
      <c r="F199" s="203" t="s">
        <v>2061</v>
      </c>
      <c r="G199" s="203">
        <v>4034911</v>
      </c>
      <c r="H199" s="203" t="s">
        <v>2062</v>
      </c>
      <c r="I199" s="203" t="s">
        <v>240</v>
      </c>
      <c r="J199" s="203" t="s">
        <v>41</v>
      </c>
      <c r="K199" s="203" t="s">
        <v>2063</v>
      </c>
      <c r="L199" s="203" t="s">
        <v>2064</v>
      </c>
      <c r="M199" s="203" t="s">
        <v>32</v>
      </c>
      <c r="N199" s="203">
        <v>2008</v>
      </c>
      <c r="O199" s="203" t="s">
        <v>2065</v>
      </c>
      <c r="P199" s="203" t="s">
        <v>2066</v>
      </c>
      <c r="Q199" s="203">
        <v>30.308056000000001</v>
      </c>
      <c r="R199" s="203" t="s">
        <v>1667</v>
      </c>
      <c r="S199" s="203" t="s">
        <v>41</v>
      </c>
      <c r="T199" s="203"/>
      <c r="U199" s="203">
        <v>12.9</v>
      </c>
      <c r="V199" s="203" t="s">
        <v>35</v>
      </c>
      <c r="W199" s="203" t="s">
        <v>36</v>
      </c>
      <c r="X199" s="203"/>
      <c r="Y199" s="203" t="s">
        <v>2505</v>
      </c>
      <c r="Z199" s="203"/>
      <c r="AA199" s="203"/>
      <c r="AB199" s="203"/>
      <c r="AC199" s="234" t="s">
        <v>2304</v>
      </c>
      <c r="AD199" s="231">
        <v>1.3333967281074371E-2</v>
      </c>
      <c r="AE199" s="231" t="s">
        <v>2688</v>
      </c>
      <c r="AF199" s="231"/>
      <c r="AG199" s="231"/>
      <c r="AH199" s="231" t="s">
        <v>2791</v>
      </c>
      <c r="AI199" s="234">
        <v>2</v>
      </c>
      <c r="AJ199" s="200">
        <v>40865</v>
      </c>
      <c r="AK199" s="234"/>
      <c r="AL199" s="231" t="s">
        <v>2580</v>
      </c>
      <c r="AM199" s="234"/>
      <c r="AN199" s="234" t="s">
        <v>2581</v>
      </c>
      <c r="AO199" s="231">
        <f t="shared" si="14"/>
        <v>0.1720081779258594</v>
      </c>
      <c r="AP199" s="232" t="s">
        <v>2813</v>
      </c>
    </row>
    <row r="200" spans="1:42" ht="216.75" hidden="1">
      <c r="A200" s="203" t="s">
        <v>896</v>
      </c>
      <c r="B200" s="203" t="s">
        <v>2067</v>
      </c>
      <c r="C200" s="203" t="s">
        <v>483</v>
      </c>
      <c r="D200" s="203" t="s">
        <v>2068</v>
      </c>
      <c r="E200" s="203" t="s">
        <v>485</v>
      </c>
      <c r="F200" s="203" t="s">
        <v>72</v>
      </c>
      <c r="G200" s="203">
        <v>6671211</v>
      </c>
      <c r="H200" s="203" t="s">
        <v>2069</v>
      </c>
      <c r="I200" s="203" t="s">
        <v>240</v>
      </c>
      <c r="J200" s="203" t="s">
        <v>41</v>
      </c>
      <c r="K200" s="203" t="s">
        <v>2070</v>
      </c>
      <c r="L200" s="203" t="s">
        <v>2071</v>
      </c>
      <c r="M200" s="203" t="s">
        <v>32</v>
      </c>
      <c r="N200" s="203">
        <v>1980</v>
      </c>
      <c r="O200" s="203" t="s">
        <v>2072</v>
      </c>
      <c r="P200" s="203" t="s">
        <v>2073</v>
      </c>
      <c r="Q200" s="203">
        <v>39.948340000000002</v>
      </c>
      <c r="R200" s="203" t="s">
        <v>1667</v>
      </c>
      <c r="S200" s="203" t="s">
        <v>41</v>
      </c>
      <c r="T200" s="203"/>
      <c r="U200" s="203">
        <v>7.5049999999999999</v>
      </c>
      <c r="V200" s="203" t="s">
        <v>35</v>
      </c>
      <c r="W200" s="203" t="s">
        <v>36</v>
      </c>
      <c r="X200" s="203" t="s">
        <v>36</v>
      </c>
      <c r="Y200" s="203"/>
      <c r="Z200" s="203"/>
      <c r="AA200" s="203"/>
      <c r="AB200" s="203"/>
      <c r="AC200" s="234" t="s">
        <v>2304</v>
      </c>
      <c r="AD200" s="231">
        <v>0.25412788746669956</v>
      </c>
      <c r="AE200" s="231" t="s">
        <v>2689</v>
      </c>
      <c r="AF200" s="231"/>
      <c r="AG200" s="231"/>
      <c r="AH200" s="231" t="s">
        <v>2792</v>
      </c>
      <c r="AI200" s="234">
        <v>2</v>
      </c>
      <c r="AJ200" s="200">
        <v>40865</v>
      </c>
      <c r="AK200" s="234"/>
      <c r="AL200" s="231" t="s">
        <v>2580</v>
      </c>
      <c r="AM200" s="234"/>
      <c r="AN200" s="234" t="s">
        <v>2581</v>
      </c>
      <c r="AO200" s="231">
        <f t="shared" si="14"/>
        <v>1.9072297954375803</v>
      </c>
      <c r="AP200" s="232" t="s">
        <v>2813</v>
      </c>
    </row>
    <row r="201" spans="1:42" ht="216.75" hidden="1">
      <c r="A201" s="203" t="s">
        <v>896</v>
      </c>
      <c r="B201" s="203" t="s">
        <v>2067</v>
      </c>
      <c r="C201" s="203" t="s">
        <v>483</v>
      </c>
      <c r="D201" s="203" t="s">
        <v>2068</v>
      </c>
      <c r="E201" s="203" t="s">
        <v>485</v>
      </c>
      <c r="F201" s="203" t="s">
        <v>72</v>
      </c>
      <c r="G201" s="203">
        <v>6671211</v>
      </c>
      <c r="H201" s="203" t="s">
        <v>2069</v>
      </c>
      <c r="I201" s="203" t="s">
        <v>240</v>
      </c>
      <c r="J201" s="203" t="s">
        <v>41</v>
      </c>
      <c r="K201" s="203" t="s">
        <v>2070</v>
      </c>
      <c r="L201" s="203" t="s">
        <v>2071</v>
      </c>
      <c r="M201" s="203" t="s">
        <v>32</v>
      </c>
      <c r="N201" s="203">
        <v>1980</v>
      </c>
      <c r="O201" s="203" t="s">
        <v>2072</v>
      </c>
      <c r="P201" s="203" t="s">
        <v>2073</v>
      </c>
      <c r="Q201" s="203">
        <v>39.948340000000002</v>
      </c>
      <c r="R201" s="203" t="s">
        <v>1667</v>
      </c>
      <c r="S201" s="203" t="s">
        <v>41</v>
      </c>
      <c r="T201" s="203"/>
      <c r="U201" s="203">
        <v>7.5049999999999999</v>
      </c>
      <c r="V201" s="203" t="s">
        <v>35</v>
      </c>
      <c r="W201" s="203" t="s">
        <v>36</v>
      </c>
      <c r="X201" s="203" t="s">
        <v>36</v>
      </c>
      <c r="Y201" s="203"/>
      <c r="Z201" s="203"/>
      <c r="AA201" s="203"/>
      <c r="AB201" s="203"/>
      <c r="AC201" s="234" t="s">
        <v>2304</v>
      </c>
      <c r="AD201" s="231">
        <v>0.21796478540463915</v>
      </c>
      <c r="AE201" s="231" t="s">
        <v>2690</v>
      </c>
      <c r="AF201" s="231"/>
      <c r="AG201" s="231"/>
      <c r="AH201" s="231" t="s">
        <v>2792</v>
      </c>
      <c r="AI201" s="234">
        <v>2</v>
      </c>
      <c r="AJ201" s="200">
        <v>40865</v>
      </c>
      <c r="AK201" s="234"/>
      <c r="AL201" s="231" t="s">
        <v>2580</v>
      </c>
      <c r="AM201" s="234"/>
      <c r="AN201" s="234" t="s">
        <v>2581</v>
      </c>
      <c r="AO201" s="231">
        <f t="shared" si="14"/>
        <v>1.6358257144618169</v>
      </c>
      <c r="AP201" s="232" t="s">
        <v>2813</v>
      </c>
    </row>
    <row r="202" spans="1:42" ht="216.75" hidden="1">
      <c r="A202" s="203" t="s">
        <v>896</v>
      </c>
      <c r="B202" s="203" t="s">
        <v>2067</v>
      </c>
      <c r="C202" s="203" t="s">
        <v>483</v>
      </c>
      <c r="D202" s="203" t="s">
        <v>2068</v>
      </c>
      <c r="E202" s="203" t="s">
        <v>485</v>
      </c>
      <c r="F202" s="203" t="s">
        <v>72</v>
      </c>
      <c r="G202" s="203">
        <v>6671211</v>
      </c>
      <c r="H202" s="203" t="s">
        <v>2069</v>
      </c>
      <c r="I202" s="203" t="s">
        <v>240</v>
      </c>
      <c r="J202" s="203" t="s">
        <v>41</v>
      </c>
      <c r="K202" s="203" t="s">
        <v>2070</v>
      </c>
      <c r="L202" s="203" t="s">
        <v>2071</v>
      </c>
      <c r="M202" s="203" t="s">
        <v>32</v>
      </c>
      <c r="N202" s="203">
        <v>1980</v>
      </c>
      <c r="O202" s="203" t="s">
        <v>2072</v>
      </c>
      <c r="P202" s="203" t="s">
        <v>2073</v>
      </c>
      <c r="Q202" s="203">
        <v>39.948340000000002</v>
      </c>
      <c r="R202" s="203" t="s">
        <v>1667</v>
      </c>
      <c r="S202" s="203" t="s">
        <v>41</v>
      </c>
      <c r="T202" s="203"/>
      <c r="U202" s="203">
        <v>7.5049999999999999</v>
      </c>
      <c r="V202" s="203" t="s">
        <v>35</v>
      </c>
      <c r="W202" s="203" t="s">
        <v>36</v>
      </c>
      <c r="X202" s="203" t="s">
        <v>36</v>
      </c>
      <c r="Y202" s="203"/>
      <c r="Z202" s="203"/>
      <c r="AA202" s="203"/>
      <c r="AB202" s="203"/>
      <c r="AC202" s="234" t="s">
        <v>2304</v>
      </c>
      <c r="AD202" s="231">
        <v>0.50249967469986789</v>
      </c>
      <c r="AE202" s="231" t="s">
        <v>2691</v>
      </c>
      <c r="AF202" s="231"/>
      <c r="AG202" s="231"/>
      <c r="AH202" s="231" t="s">
        <v>2792</v>
      </c>
      <c r="AI202" s="234">
        <v>2</v>
      </c>
      <c r="AJ202" s="200">
        <v>40865</v>
      </c>
      <c r="AK202" s="234"/>
      <c r="AL202" s="231" t="s">
        <v>2580</v>
      </c>
      <c r="AM202" s="234"/>
      <c r="AN202" s="234" t="s">
        <v>2581</v>
      </c>
      <c r="AO202" s="231">
        <f t="shared" si="14"/>
        <v>3.7712600586225085</v>
      </c>
      <c r="AP202" s="232" t="s">
        <v>2813</v>
      </c>
    </row>
    <row r="203" spans="1:42" ht="216.75" hidden="1">
      <c r="A203" s="203" t="s">
        <v>896</v>
      </c>
      <c r="B203" s="203" t="s">
        <v>2067</v>
      </c>
      <c r="C203" s="203" t="s">
        <v>483</v>
      </c>
      <c r="D203" s="203" t="s">
        <v>2068</v>
      </c>
      <c r="E203" s="203" t="s">
        <v>485</v>
      </c>
      <c r="F203" s="203" t="s">
        <v>72</v>
      </c>
      <c r="G203" s="203">
        <v>6671211</v>
      </c>
      <c r="H203" s="203" t="s">
        <v>2069</v>
      </c>
      <c r="I203" s="203" t="s">
        <v>240</v>
      </c>
      <c r="J203" s="203" t="s">
        <v>41</v>
      </c>
      <c r="K203" s="203" t="s">
        <v>2070</v>
      </c>
      <c r="L203" s="203" t="s">
        <v>2071</v>
      </c>
      <c r="M203" s="203" t="s">
        <v>32</v>
      </c>
      <c r="N203" s="203">
        <v>1980</v>
      </c>
      <c r="O203" s="203" t="s">
        <v>2072</v>
      </c>
      <c r="P203" s="203" t="s">
        <v>2073</v>
      </c>
      <c r="Q203" s="203">
        <v>39.948340000000002</v>
      </c>
      <c r="R203" s="203" t="s">
        <v>1667</v>
      </c>
      <c r="S203" s="203" t="s">
        <v>41</v>
      </c>
      <c r="T203" s="203"/>
      <c r="U203" s="203">
        <v>7.5049999999999999</v>
      </c>
      <c r="V203" s="203" t="s">
        <v>35</v>
      </c>
      <c r="W203" s="203" t="s">
        <v>36</v>
      </c>
      <c r="X203" s="203" t="s">
        <v>36</v>
      </c>
      <c r="Y203" s="203"/>
      <c r="Z203" s="203"/>
      <c r="AA203" s="203"/>
      <c r="AB203" s="203"/>
      <c r="AC203" s="234" t="s">
        <v>2304</v>
      </c>
      <c r="AD203" s="231">
        <v>2.5407652428793514E-2</v>
      </c>
      <c r="AE203" s="231" t="s">
        <v>2692</v>
      </c>
      <c r="AF203" s="231"/>
      <c r="AG203" s="231"/>
      <c r="AH203" s="231" t="s">
        <v>2792</v>
      </c>
      <c r="AI203" s="234">
        <v>2</v>
      </c>
      <c r="AJ203" s="200">
        <v>40865</v>
      </c>
      <c r="AK203" s="234"/>
      <c r="AL203" s="231" t="s">
        <v>2580</v>
      </c>
      <c r="AM203" s="234"/>
      <c r="AN203" s="234" t="s">
        <v>2581</v>
      </c>
      <c r="AO203" s="231">
        <f t="shared" si="14"/>
        <v>0.19068443147809533</v>
      </c>
      <c r="AP203" s="232" t="s">
        <v>2813</v>
      </c>
    </row>
    <row r="204" spans="1:42" ht="255" hidden="1">
      <c r="A204" s="203" t="s">
        <v>1488</v>
      </c>
      <c r="B204" s="203" t="s">
        <v>1573</v>
      </c>
      <c r="C204" s="203" t="s">
        <v>1490</v>
      </c>
      <c r="D204" s="203" t="s">
        <v>1574</v>
      </c>
      <c r="E204" s="203" t="s">
        <v>1492</v>
      </c>
      <c r="F204" s="203" t="s">
        <v>2074</v>
      </c>
      <c r="G204" s="203">
        <v>7226611</v>
      </c>
      <c r="H204" s="203" t="s">
        <v>2075</v>
      </c>
      <c r="I204" s="203" t="s">
        <v>240</v>
      </c>
      <c r="J204" s="203" t="s">
        <v>41</v>
      </c>
      <c r="K204" s="203" t="s">
        <v>2076</v>
      </c>
      <c r="L204" s="203" t="s">
        <v>2077</v>
      </c>
      <c r="M204" s="203" t="s">
        <v>32</v>
      </c>
      <c r="N204" s="203">
        <v>2008</v>
      </c>
      <c r="O204" s="203" t="s">
        <v>2078</v>
      </c>
      <c r="P204" s="203" t="s">
        <v>1580</v>
      </c>
      <c r="Q204" s="203">
        <v>0.29670679999999999</v>
      </c>
      <c r="R204" s="203" t="s">
        <v>1667</v>
      </c>
      <c r="S204" s="203" t="s">
        <v>41</v>
      </c>
      <c r="T204" s="203"/>
      <c r="U204" s="203">
        <v>113</v>
      </c>
      <c r="V204" s="203" t="s">
        <v>2079</v>
      </c>
      <c r="W204" s="203" t="s">
        <v>36</v>
      </c>
      <c r="X204" s="203"/>
      <c r="Y204" s="203"/>
      <c r="Z204" s="203"/>
      <c r="AA204" s="203"/>
      <c r="AB204" s="203"/>
      <c r="AC204" s="231" t="s">
        <v>2304</v>
      </c>
      <c r="AD204" s="231">
        <v>3.9199710302371897E-2</v>
      </c>
      <c r="AE204" s="231" t="s">
        <v>2693</v>
      </c>
      <c r="AF204" s="231"/>
      <c r="AG204" s="231"/>
      <c r="AH204" s="231" t="s">
        <v>2793</v>
      </c>
      <c r="AI204" s="231">
        <v>2</v>
      </c>
      <c r="AJ204" s="182">
        <v>40865</v>
      </c>
      <c r="AK204" s="231"/>
      <c r="AL204" s="231" t="s">
        <v>2580</v>
      </c>
      <c r="AM204" s="231"/>
      <c r="AN204" s="231" t="s">
        <v>2581</v>
      </c>
      <c r="AO204" s="231">
        <f t="shared" si="14"/>
        <v>4.4295672641680239</v>
      </c>
      <c r="AP204" s="232" t="s">
        <v>2813</v>
      </c>
    </row>
    <row r="205" spans="1:42" ht="255" hidden="1">
      <c r="A205" s="203" t="s">
        <v>1488</v>
      </c>
      <c r="B205" s="203" t="s">
        <v>1573</v>
      </c>
      <c r="C205" s="203" t="s">
        <v>1490</v>
      </c>
      <c r="D205" s="203" t="s">
        <v>1574</v>
      </c>
      <c r="E205" s="203" t="s">
        <v>1492</v>
      </c>
      <c r="F205" s="203" t="s">
        <v>2074</v>
      </c>
      <c r="G205" s="203">
        <v>7226611</v>
      </c>
      <c r="H205" s="203" t="s">
        <v>2075</v>
      </c>
      <c r="I205" s="203" t="s">
        <v>240</v>
      </c>
      <c r="J205" s="203" t="s">
        <v>41</v>
      </c>
      <c r="K205" s="203" t="s">
        <v>2076</v>
      </c>
      <c r="L205" s="203" t="s">
        <v>2077</v>
      </c>
      <c r="M205" s="203" t="s">
        <v>32</v>
      </c>
      <c r="N205" s="203">
        <v>2008</v>
      </c>
      <c r="O205" s="203" t="s">
        <v>2078</v>
      </c>
      <c r="P205" s="203" t="s">
        <v>1580</v>
      </c>
      <c r="Q205" s="203">
        <v>0.29670679999999999</v>
      </c>
      <c r="R205" s="203" t="s">
        <v>1667</v>
      </c>
      <c r="S205" s="203" t="s">
        <v>41</v>
      </c>
      <c r="T205" s="203"/>
      <c r="U205" s="203">
        <v>113</v>
      </c>
      <c r="V205" s="203" t="s">
        <v>2079</v>
      </c>
      <c r="W205" s="203" t="s">
        <v>36</v>
      </c>
      <c r="X205" s="203"/>
      <c r="Y205" s="203"/>
      <c r="Z205" s="203"/>
      <c r="AA205" s="203"/>
      <c r="AB205" s="203"/>
      <c r="AC205" s="231" t="s">
        <v>2304</v>
      </c>
      <c r="AD205" s="231">
        <v>2.6978091616874884E-2</v>
      </c>
      <c r="AE205" s="231" t="s">
        <v>2694</v>
      </c>
      <c r="AF205" s="231"/>
      <c r="AG205" s="231"/>
      <c r="AH205" s="231" t="s">
        <v>2793</v>
      </c>
      <c r="AI205" s="231">
        <v>2</v>
      </c>
      <c r="AJ205" s="182">
        <v>40865</v>
      </c>
      <c r="AK205" s="231"/>
      <c r="AL205" s="231" t="s">
        <v>2580</v>
      </c>
      <c r="AM205" s="231"/>
      <c r="AN205" s="231" t="s">
        <v>2581</v>
      </c>
      <c r="AO205" s="231">
        <f t="shared" si="14"/>
        <v>3.048524352706862</v>
      </c>
      <c r="AP205" s="232" t="s">
        <v>2813</v>
      </c>
    </row>
    <row r="206" spans="1:42" ht="255" hidden="1">
      <c r="A206" s="203" t="s">
        <v>1488</v>
      </c>
      <c r="B206" s="203" t="s">
        <v>1573</v>
      </c>
      <c r="C206" s="203" t="s">
        <v>1490</v>
      </c>
      <c r="D206" s="203" t="s">
        <v>1574</v>
      </c>
      <c r="E206" s="203" t="s">
        <v>1492</v>
      </c>
      <c r="F206" s="203" t="s">
        <v>2074</v>
      </c>
      <c r="G206" s="203">
        <v>7226611</v>
      </c>
      <c r="H206" s="203" t="s">
        <v>2075</v>
      </c>
      <c r="I206" s="203" t="s">
        <v>240</v>
      </c>
      <c r="J206" s="203" t="s">
        <v>41</v>
      </c>
      <c r="K206" s="203" t="s">
        <v>2076</v>
      </c>
      <c r="L206" s="203" t="s">
        <v>2077</v>
      </c>
      <c r="M206" s="203" t="s">
        <v>32</v>
      </c>
      <c r="N206" s="203">
        <v>2008</v>
      </c>
      <c r="O206" s="203" t="s">
        <v>2078</v>
      </c>
      <c r="P206" s="203" t="s">
        <v>1580</v>
      </c>
      <c r="Q206" s="203">
        <v>0.29670679999999999</v>
      </c>
      <c r="R206" s="203" t="s">
        <v>1667</v>
      </c>
      <c r="S206" s="203" t="s">
        <v>41</v>
      </c>
      <c r="T206" s="203"/>
      <c r="U206" s="203">
        <v>113</v>
      </c>
      <c r="V206" s="203" t="s">
        <v>2079</v>
      </c>
      <c r="W206" s="203" t="s">
        <v>36</v>
      </c>
      <c r="X206" s="203"/>
      <c r="Y206" s="203"/>
      <c r="Z206" s="203"/>
      <c r="AA206" s="203"/>
      <c r="AB206" s="203"/>
      <c r="AC206" s="231" t="s">
        <v>2304</v>
      </c>
      <c r="AD206" s="231">
        <v>3.8701792504073872E-2</v>
      </c>
      <c r="AE206" s="231" t="s">
        <v>2695</v>
      </c>
      <c r="AF206" s="231"/>
      <c r="AG206" s="231"/>
      <c r="AH206" s="231" t="s">
        <v>2793</v>
      </c>
      <c r="AI206" s="231">
        <v>2</v>
      </c>
      <c r="AJ206" s="182">
        <v>40865</v>
      </c>
      <c r="AK206" s="231"/>
      <c r="AL206" s="231" t="s">
        <v>2580</v>
      </c>
      <c r="AM206" s="231"/>
      <c r="AN206" s="231" t="s">
        <v>2581</v>
      </c>
      <c r="AO206" s="231">
        <f t="shared" si="14"/>
        <v>4.3733025529603475</v>
      </c>
      <c r="AP206" s="232" t="s">
        <v>2813</v>
      </c>
    </row>
    <row r="207" spans="1:42" ht="255" hidden="1">
      <c r="A207" s="203" t="s">
        <v>1488</v>
      </c>
      <c r="B207" s="203" t="s">
        <v>1573</v>
      </c>
      <c r="C207" s="203" t="s">
        <v>1490</v>
      </c>
      <c r="D207" s="203" t="s">
        <v>1574</v>
      </c>
      <c r="E207" s="203" t="s">
        <v>1492</v>
      </c>
      <c r="F207" s="203" t="s">
        <v>2074</v>
      </c>
      <c r="G207" s="203">
        <v>7226611</v>
      </c>
      <c r="H207" s="203" t="s">
        <v>2075</v>
      </c>
      <c r="I207" s="203" t="s">
        <v>240</v>
      </c>
      <c r="J207" s="203" t="s">
        <v>41</v>
      </c>
      <c r="K207" s="203" t="s">
        <v>2076</v>
      </c>
      <c r="L207" s="203" t="s">
        <v>2077</v>
      </c>
      <c r="M207" s="203" t="s">
        <v>32</v>
      </c>
      <c r="N207" s="203">
        <v>2008</v>
      </c>
      <c r="O207" s="203" t="s">
        <v>2078</v>
      </c>
      <c r="P207" s="203" t="s">
        <v>1580</v>
      </c>
      <c r="Q207" s="203">
        <v>0.29670679999999999</v>
      </c>
      <c r="R207" s="203" t="s">
        <v>1667</v>
      </c>
      <c r="S207" s="203" t="s">
        <v>41</v>
      </c>
      <c r="T207" s="203"/>
      <c r="U207" s="203">
        <v>113</v>
      </c>
      <c r="V207" s="203" t="s">
        <v>2079</v>
      </c>
      <c r="W207" s="203" t="s">
        <v>36</v>
      </c>
      <c r="X207" s="203"/>
      <c r="Y207" s="203"/>
      <c r="Z207" s="203"/>
      <c r="AA207" s="203"/>
      <c r="AB207" s="203"/>
      <c r="AC207" s="231" t="s">
        <v>2304</v>
      </c>
      <c r="AD207" s="231">
        <v>1.9328263624841569E-2</v>
      </c>
      <c r="AE207" s="231" t="s">
        <v>2696</v>
      </c>
      <c r="AF207" s="231"/>
      <c r="AG207" s="231"/>
      <c r="AH207" s="231" t="s">
        <v>2793</v>
      </c>
      <c r="AI207" s="231">
        <v>2</v>
      </c>
      <c r="AJ207" s="182">
        <v>40865</v>
      </c>
      <c r="AK207" s="231"/>
      <c r="AL207" s="231" t="s">
        <v>2580</v>
      </c>
      <c r="AM207" s="231"/>
      <c r="AN207" s="231" t="s">
        <v>2581</v>
      </c>
      <c r="AO207" s="231">
        <f t="shared" si="14"/>
        <v>2.1840937896070973</v>
      </c>
      <c r="AP207" s="232" t="s">
        <v>2813</v>
      </c>
    </row>
    <row r="208" spans="1:42" ht="255" hidden="1">
      <c r="A208" s="203" t="s">
        <v>1488</v>
      </c>
      <c r="B208" s="203" t="s">
        <v>1573</v>
      </c>
      <c r="C208" s="203" t="s">
        <v>1490</v>
      </c>
      <c r="D208" s="203" t="s">
        <v>1574</v>
      </c>
      <c r="E208" s="203" t="s">
        <v>1492</v>
      </c>
      <c r="F208" s="203" t="s">
        <v>2074</v>
      </c>
      <c r="G208" s="203">
        <v>7226611</v>
      </c>
      <c r="H208" s="203" t="s">
        <v>2075</v>
      </c>
      <c r="I208" s="203" t="s">
        <v>240</v>
      </c>
      <c r="J208" s="203" t="s">
        <v>41</v>
      </c>
      <c r="K208" s="203" t="s">
        <v>2076</v>
      </c>
      <c r="L208" s="203" t="s">
        <v>2077</v>
      </c>
      <c r="M208" s="203" t="s">
        <v>32</v>
      </c>
      <c r="N208" s="203">
        <v>2008</v>
      </c>
      <c r="O208" s="203" t="s">
        <v>2078</v>
      </c>
      <c r="P208" s="203" t="s">
        <v>1580</v>
      </c>
      <c r="Q208" s="203">
        <v>0.29670679999999999</v>
      </c>
      <c r="R208" s="203" t="s">
        <v>1667</v>
      </c>
      <c r="S208" s="203" t="s">
        <v>41</v>
      </c>
      <c r="T208" s="203"/>
      <c r="U208" s="203">
        <v>113</v>
      </c>
      <c r="V208" s="203" t="s">
        <v>2079</v>
      </c>
      <c r="W208" s="203" t="s">
        <v>36</v>
      </c>
      <c r="X208" s="203"/>
      <c r="Y208" s="203"/>
      <c r="Z208" s="203"/>
      <c r="AA208" s="203"/>
      <c r="AB208" s="203"/>
      <c r="AC208" s="231" t="s">
        <v>2304</v>
      </c>
      <c r="AD208" s="231">
        <v>2.0007242440702514E-2</v>
      </c>
      <c r="AE208" s="231" t="s">
        <v>2697</v>
      </c>
      <c r="AF208" s="231"/>
      <c r="AG208" s="231"/>
      <c r="AH208" s="231" t="s">
        <v>2793</v>
      </c>
      <c r="AI208" s="231">
        <v>2</v>
      </c>
      <c r="AJ208" s="182">
        <v>40865</v>
      </c>
      <c r="AK208" s="231"/>
      <c r="AL208" s="231" t="s">
        <v>2580</v>
      </c>
      <c r="AM208" s="231"/>
      <c r="AN208" s="231" t="s">
        <v>2581</v>
      </c>
      <c r="AO208" s="231">
        <f t="shared" si="14"/>
        <v>2.2608183957993839</v>
      </c>
      <c r="AP208" s="232" t="s">
        <v>2813</v>
      </c>
    </row>
    <row r="209" spans="1:42" ht="255" hidden="1">
      <c r="A209" s="203" t="s">
        <v>1488</v>
      </c>
      <c r="B209" s="203" t="s">
        <v>1573</v>
      </c>
      <c r="C209" s="203" t="s">
        <v>1490</v>
      </c>
      <c r="D209" s="203" t="s">
        <v>1574</v>
      </c>
      <c r="E209" s="203" t="s">
        <v>1492</v>
      </c>
      <c r="F209" s="203" t="s">
        <v>2074</v>
      </c>
      <c r="G209" s="203">
        <v>7226611</v>
      </c>
      <c r="H209" s="203" t="s">
        <v>2075</v>
      </c>
      <c r="I209" s="203" t="s">
        <v>240</v>
      </c>
      <c r="J209" s="203" t="s">
        <v>41</v>
      </c>
      <c r="K209" s="203" t="s">
        <v>2076</v>
      </c>
      <c r="L209" s="203" t="s">
        <v>2077</v>
      </c>
      <c r="M209" s="203" t="s">
        <v>32</v>
      </c>
      <c r="N209" s="203">
        <v>2008</v>
      </c>
      <c r="O209" s="203" t="s">
        <v>2078</v>
      </c>
      <c r="P209" s="203" t="s">
        <v>1580</v>
      </c>
      <c r="Q209" s="203">
        <v>0.29670679999999999</v>
      </c>
      <c r="R209" s="203" t="s">
        <v>1667</v>
      </c>
      <c r="S209" s="203" t="s">
        <v>41</v>
      </c>
      <c r="T209" s="203"/>
      <c r="U209" s="203">
        <v>113</v>
      </c>
      <c r="V209" s="203" t="s">
        <v>2079</v>
      </c>
      <c r="W209" s="203" t="s">
        <v>36</v>
      </c>
      <c r="X209" s="203"/>
      <c r="Y209" s="203"/>
      <c r="Z209" s="203"/>
      <c r="AA209" s="203"/>
      <c r="AB209" s="203"/>
      <c r="AC209" s="231" t="s">
        <v>2304</v>
      </c>
      <c r="AD209" s="231">
        <v>7.7629911280101382E-2</v>
      </c>
      <c r="AE209" s="231" t="s">
        <v>2698</v>
      </c>
      <c r="AF209" s="231"/>
      <c r="AG209" s="231"/>
      <c r="AH209" s="231" t="s">
        <v>2793</v>
      </c>
      <c r="AI209" s="231">
        <v>2</v>
      </c>
      <c r="AJ209" s="182">
        <v>40865</v>
      </c>
      <c r="AK209" s="231"/>
      <c r="AL209" s="231" t="s">
        <v>2580</v>
      </c>
      <c r="AM209" s="231"/>
      <c r="AN209" s="231" t="s">
        <v>2581</v>
      </c>
      <c r="AO209" s="231">
        <f t="shared" si="14"/>
        <v>8.7721799746514559</v>
      </c>
      <c r="AP209" s="232" t="s">
        <v>2813</v>
      </c>
    </row>
    <row r="210" spans="1:42" ht="255" hidden="1">
      <c r="A210" s="203" t="s">
        <v>1488</v>
      </c>
      <c r="B210" s="203" t="s">
        <v>1573</v>
      </c>
      <c r="C210" s="203" t="s">
        <v>1490</v>
      </c>
      <c r="D210" s="203" t="s">
        <v>1574</v>
      </c>
      <c r="E210" s="203" t="s">
        <v>1492</v>
      </c>
      <c r="F210" s="203" t="s">
        <v>2074</v>
      </c>
      <c r="G210" s="203">
        <v>7226611</v>
      </c>
      <c r="H210" s="203" t="s">
        <v>2075</v>
      </c>
      <c r="I210" s="203" t="s">
        <v>240</v>
      </c>
      <c r="J210" s="203" t="s">
        <v>41</v>
      </c>
      <c r="K210" s="203" t="s">
        <v>2076</v>
      </c>
      <c r="L210" s="203" t="s">
        <v>2077</v>
      </c>
      <c r="M210" s="203" t="s">
        <v>32</v>
      </c>
      <c r="N210" s="203">
        <v>2008</v>
      </c>
      <c r="O210" s="203" t="s">
        <v>2078</v>
      </c>
      <c r="P210" s="203" t="s">
        <v>1580</v>
      </c>
      <c r="Q210" s="203">
        <v>0.29670679999999999</v>
      </c>
      <c r="R210" s="203" t="s">
        <v>1667</v>
      </c>
      <c r="S210" s="203" t="s">
        <v>41</v>
      </c>
      <c r="T210" s="203"/>
      <c r="U210" s="203">
        <v>113</v>
      </c>
      <c r="V210" s="203" t="s">
        <v>2079</v>
      </c>
      <c r="W210" s="203" t="s">
        <v>36</v>
      </c>
      <c r="X210" s="203"/>
      <c r="Y210" s="203"/>
      <c r="Z210" s="203"/>
      <c r="AA210" s="203"/>
      <c r="AB210" s="203"/>
      <c r="AC210" s="231" t="s">
        <v>2304</v>
      </c>
      <c r="AD210" s="231">
        <v>1.5752308527973925E-2</v>
      </c>
      <c r="AE210" s="231" t="s">
        <v>2699</v>
      </c>
      <c r="AF210" s="231"/>
      <c r="AG210" s="231"/>
      <c r="AH210" s="231" t="s">
        <v>2793</v>
      </c>
      <c r="AI210" s="231">
        <v>2</v>
      </c>
      <c r="AJ210" s="182">
        <v>40865</v>
      </c>
      <c r="AK210" s="231"/>
      <c r="AL210" s="231" t="s">
        <v>2580</v>
      </c>
      <c r="AM210" s="231"/>
      <c r="AN210" s="231" t="s">
        <v>2581</v>
      </c>
      <c r="AO210" s="231">
        <f t="shared" si="14"/>
        <v>1.7800108636610534</v>
      </c>
      <c r="AP210" s="232" t="s">
        <v>2813</v>
      </c>
    </row>
    <row r="211" spans="1:42" ht="255" hidden="1">
      <c r="A211" s="203" t="s">
        <v>1488</v>
      </c>
      <c r="B211" s="203" t="s">
        <v>1573</v>
      </c>
      <c r="C211" s="203" t="s">
        <v>1490</v>
      </c>
      <c r="D211" s="203" t="s">
        <v>1574</v>
      </c>
      <c r="E211" s="203" t="s">
        <v>1492</v>
      </c>
      <c r="F211" s="203" t="s">
        <v>2074</v>
      </c>
      <c r="G211" s="203">
        <v>7226611</v>
      </c>
      <c r="H211" s="203" t="s">
        <v>2075</v>
      </c>
      <c r="I211" s="203" t="s">
        <v>240</v>
      </c>
      <c r="J211" s="203" t="s">
        <v>41</v>
      </c>
      <c r="K211" s="203" t="s">
        <v>2076</v>
      </c>
      <c r="L211" s="203" t="s">
        <v>2077</v>
      </c>
      <c r="M211" s="203" t="s">
        <v>32</v>
      </c>
      <c r="N211" s="203">
        <v>2008</v>
      </c>
      <c r="O211" s="203" t="s">
        <v>2078</v>
      </c>
      <c r="P211" s="203" t="s">
        <v>1580</v>
      </c>
      <c r="Q211" s="203">
        <v>0.29670679999999999</v>
      </c>
      <c r="R211" s="203" t="s">
        <v>1667</v>
      </c>
      <c r="S211" s="203" t="s">
        <v>41</v>
      </c>
      <c r="T211" s="203"/>
      <c r="U211" s="203">
        <v>113</v>
      </c>
      <c r="V211" s="203" t="s">
        <v>2079</v>
      </c>
      <c r="W211" s="203" t="s">
        <v>36</v>
      </c>
      <c r="X211" s="203"/>
      <c r="Y211" s="203"/>
      <c r="Z211" s="203"/>
      <c r="AA211" s="203"/>
      <c r="AB211" s="203"/>
      <c r="AC211" s="231" t="s">
        <v>2304</v>
      </c>
      <c r="AD211" s="231">
        <v>2.5439072967590078E-2</v>
      </c>
      <c r="AE211" s="231" t="s">
        <v>2700</v>
      </c>
      <c r="AF211" s="231"/>
      <c r="AG211" s="231"/>
      <c r="AH211" s="231" t="s">
        <v>2793</v>
      </c>
      <c r="AI211" s="231">
        <v>2</v>
      </c>
      <c r="AJ211" s="182">
        <v>40865</v>
      </c>
      <c r="AK211" s="231"/>
      <c r="AL211" s="231" t="s">
        <v>2580</v>
      </c>
      <c r="AM211" s="231"/>
      <c r="AN211" s="231" t="s">
        <v>2581</v>
      </c>
      <c r="AO211" s="231">
        <f t="shared" si="14"/>
        <v>2.874615245337679</v>
      </c>
      <c r="AP211" s="232" t="s">
        <v>2813</v>
      </c>
    </row>
    <row r="212" spans="1:42" ht="255" hidden="1">
      <c r="A212" s="203" t="s">
        <v>1488</v>
      </c>
      <c r="B212" s="203" t="s">
        <v>1573</v>
      </c>
      <c r="C212" s="203" t="s">
        <v>1490</v>
      </c>
      <c r="D212" s="203" t="s">
        <v>1574</v>
      </c>
      <c r="E212" s="203" t="s">
        <v>1492</v>
      </c>
      <c r="F212" s="203" t="s">
        <v>2074</v>
      </c>
      <c r="G212" s="203">
        <v>7226611</v>
      </c>
      <c r="H212" s="203" t="s">
        <v>2075</v>
      </c>
      <c r="I212" s="203" t="s">
        <v>240</v>
      </c>
      <c r="J212" s="203" t="s">
        <v>41</v>
      </c>
      <c r="K212" s="203" t="s">
        <v>2076</v>
      </c>
      <c r="L212" s="203" t="s">
        <v>2077</v>
      </c>
      <c r="M212" s="203" t="s">
        <v>32</v>
      </c>
      <c r="N212" s="203">
        <v>2008</v>
      </c>
      <c r="O212" s="203" t="s">
        <v>2078</v>
      </c>
      <c r="P212" s="203" t="s">
        <v>1580</v>
      </c>
      <c r="Q212" s="203">
        <v>0.29670679999999999</v>
      </c>
      <c r="R212" s="203" t="s">
        <v>1667</v>
      </c>
      <c r="S212" s="203" t="s">
        <v>41</v>
      </c>
      <c r="T212" s="203"/>
      <c r="U212" s="203">
        <v>113</v>
      </c>
      <c r="V212" s="203" t="s">
        <v>2079</v>
      </c>
      <c r="W212" s="203" t="s">
        <v>36</v>
      </c>
      <c r="X212" s="203"/>
      <c r="Y212" s="203"/>
      <c r="Z212" s="203"/>
      <c r="AA212" s="203"/>
      <c r="AB212" s="203"/>
      <c r="AC212" s="231" t="s">
        <v>2304</v>
      </c>
      <c r="AD212" s="231">
        <v>1.2719536483795039E-2</v>
      </c>
      <c r="AE212" s="231" t="s">
        <v>2701</v>
      </c>
      <c r="AF212" s="231"/>
      <c r="AG212" s="231"/>
      <c r="AH212" s="231" t="s">
        <v>2793</v>
      </c>
      <c r="AI212" s="231">
        <v>2</v>
      </c>
      <c r="AJ212" s="182">
        <v>40865</v>
      </c>
      <c r="AK212" s="231"/>
      <c r="AL212" s="231" t="s">
        <v>2580</v>
      </c>
      <c r="AM212" s="231"/>
      <c r="AN212" s="231" t="s">
        <v>2581</v>
      </c>
      <c r="AO212" s="231">
        <f t="shared" si="14"/>
        <v>1.4373076226688395</v>
      </c>
      <c r="AP212" s="232" t="s">
        <v>2813</v>
      </c>
    </row>
    <row r="213" spans="1:42" ht="255" hidden="1">
      <c r="A213" s="203" t="s">
        <v>1488</v>
      </c>
      <c r="B213" s="203" t="s">
        <v>1573</v>
      </c>
      <c r="C213" s="203" t="s">
        <v>1490</v>
      </c>
      <c r="D213" s="203" t="s">
        <v>1574</v>
      </c>
      <c r="E213" s="203" t="s">
        <v>1492</v>
      </c>
      <c r="F213" s="203" t="s">
        <v>2074</v>
      </c>
      <c r="G213" s="203">
        <v>7226611</v>
      </c>
      <c r="H213" s="203" t="s">
        <v>2075</v>
      </c>
      <c r="I213" s="203" t="s">
        <v>240</v>
      </c>
      <c r="J213" s="203" t="s">
        <v>41</v>
      </c>
      <c r="K213" s="203" t="s">
        <v>2076</v>
      </c>
      <c r="L213" s="203" t="s">
        <v>2077</v>
      </c>
      <c r="M213" s="203" t="s">
        <v>32</v>
      </c>
      <c r="N213" s="203">
        <v>2008</v>
      </c>
      <c r="O213" s="203" t="s">
        <v>2078</v>
      </c>
      <c r="P213" s="203" t="s">
        <v>1580</v>
      </c>
      <c r="Q213" s="203">
        <v>0.29670679999999999</v>
      </c>
      <c r="R213" s="203" t="s">
        <v>1667</v>
      </c>
      <c r="S213" s="203" t="s">
        <v>41</v>
      </c>
      <c r="T213" s="203"/>
      <c r="U213" s="203">
        <v>113</v>
      </c>
      <c r="V213" s="203" t="s">
        <v>2079</v>
      </c>
      <c r="W213" s="203" t="s">
        <v>36</v>
      </c>
      <c r="X213" s="203"/>
      <c r="Y213" s="203"/>
      <c r="Z213" s="203"/>
      <c r="AA213" s="203"/>
      <c r="AB213" s="203"/>
      <c r="AC213" s="231" t="s">
        <v>2304</v>
      </c>
      <c r="AD213" s="231">
        <v>3.9788158609451375E-2</v>
      </c>
      <c r="AE213" s="231" t="s">
        <v>2702</v>
      </c>
      <c r="AF213" s="231"/>
      <c r="AG213" s="231"/>
      <c r="AH213" s="231" t="s">
        <v>2793</v>
      </c>
      <c r="AI213" s="231">
        <v>2</v>
      </c>
      <c r="AJ213" s="182">
        <v>40865</v>
      </c>
      <c r="AK213" s="231"/>
      <c r="AL213" s="231" t="s">
        <v>2580</v>
      </c>
      <c r="AM213" s="231"/>
      <c r="AN213" s="231" t="s">
        <v>2581</v>
      </c>
      <c r="AO213" s="231">
        <f t="shared" si="14"/>
        <v>4.4960619228680052</v>
      </c>
      <c r="AP213" s="232" t="s">
        <v>2813</v>
      </c>
    </row>
    <row r="214" spans="1:42" ht="255" hidden="1">
      <c r="A214" s="203" t="s">
        <v>1488</v>
      </c>
      <c r="B214" s="203" t="s">
        <v>1573</v>
      </c>
      <c r="C214" s="203" t="s">
        <v>1490</v>
      </c>
      <c r="D214" s="203" t="s">
        <v>1574</v>
      </c>
      <c r="E214" s="203" t="s">
        <v>1492</v>
      </c>
      <c r="F214" s="203" t="s">
        <v>2074</v>
      </c>
      <c r="G214" s="203">
        <v>7226611</v>
      </c>
      <c r="H214" s="203" t="s">
        <v>2075</v>
      </c>
      <c r="I214" s="203" t="s">
        <v>240</v>
      </c>
      <c r="J214" s="203" t="s">
        <v>41</v>
      </c>
      <c r="K214" s="203" t="s">
        <v>2076</v>
      </c>
      <c r="L214" s="203" t="s">
        <v>2077</v>
      </c>
      <c r="M214" s="203" t="s">
        <v>32</v>
      </c>
      <c r="N214" s="203">
        <v>2008</v>
      </c>
      <c r="O214" s="203" t="s">
        <v>2078</v>
      </c>
      <c r="P214" s="203" t="s">
        <v>1580</v>
      </c>
      <c r="Q214" s="203">
        <v>0.29670679999999999</v>
      </c>
      <c r="R214" s="203" t="s">
        <v>1667</v>
      </c>
      <c r="S214" s="203" t="s">
        <v>41</v>
      </c>
      <c r="T214" s="203"/>
      <c r="U214" s="203">
        <v>113</v>
      </c>
      <c r="V214" s="203" t="s">
        <v>2079</v>
      </c>
      <c r="W214" s="203" t="s">
        <v>36</v>
      </c>
      <c r="X214" s="203"/>
      <c r="Y214" s="203"/>
      <c r="Z214" s="203"/>
      <c r="AA214" s="203"/>
      <c r="AB214" s="203"/>
      <c r="AC214" s="231" t="s">
        <v>2304</v>
      </c>
      <c r="AD214" s="231">
        <v>1.2583740720622847E-2</v>
      </c>
      <c r="AE214" s="231" t="s">
        <v>2703</v>
      </c>
      <c r="AF214" s="231"/>
      <c r="AG214" s="231"/>
      <c r="AH214" s="231" t="s">
        <v>2793</v>
      </c>
      <c r="AI214" s="231">
        <v>2</v>
      </c>
      <c r="AJ214" s="182">
        <v>40865</v>
      </c>
      <c r="AK214" s="231"/>
      <c r="AL214" s="231" t="s">
        <v>2580</v>
      </c>
      <c r="AM214" s="231"/>
      <c r="AN214" s="231" t="s">
        <v>2581</v>
      </c>
      <c r="AO214" s="231">
        <f t="shared" si="14"/>
        <v>1.4219627014303817</v>
      </c>
      <c r="AP214" s="232" t="s">
        <v>2813</v>
      </c>
    </row>
    <row r="215" spans="1:42" ht="255" hidden="1">
      <c r="A215" s="203" t="s">
        <v>1488</v>
      </c>
      <c r="B215" s="203" t="s">
        <v>1573</v>
      </c>
      <c r="C215" s="203" t="s">
        <v>1490</v>
      </c>
      <c r="D215" s="203" t="s">
        <v>1574</v>
      </c>
      <c r="E215" s="203" t="s">
        <v>1492</v>
      </c>
      <c r="F215" s="203" t="s">
        <v>2074</v>
      </c>
      <c r="G215" s="203">
        <v>7226611</v>
      </c>
      <c r="H215" s="203" t="s">
        <v>2075</v>
      </c>
      <c r="I215" s="203" t="s">
        <v>240</v>
      </c>
      <c r="J215" s="203" t="s">
        <v>41</v>
      </c>
      <c r="K215" s="203" t="s">
        <v>2076</v>
      </c>
      <c r="L215" s="203" t="s">
        <v>2077</v>
      </c>
      <c r="M215" s="203" t="s">
        <v>32</v>
      </c>
      <c r="N215" s="203">
        <v>2008</v>
      </c>
      <c r="O215" s="203" t="s">
        <v>2078</v>
      </c>
      <c r="P215" s="203" t="s">
        <v>1580</v>
      </c>
      <c r="Q215" s="203">
        <v>0.29670679999999999</v>
      </c>
      <c r="R215" s="203" t="s">
        <v>1667</v>
      </c>
      <c r="S215" s="203" t="s">
        <v>41</v>
      </c>
      <c r="T215" s="203"/>
      <c r="U215" s="203">
        <v>113</v>
      </c>
      <c r="V215" s="203" t="s">
        <v>2079</v>
      </c>
      <c r="W215" s="203" t="s">
        <v>36</v>
      </c>
      <c r="X215" s="203"/>
      <c r="Y215" s="203"/>
      <c r="Z215" s="203"/>
      <c r="AA215" s="203"/>
      <c r="AB215" s="203"/>
      <c r="AC215" s="231" t="s">
        <v>2304</v>
      </c>
      <c r="AD215" s="231">
        <v>2.2723157704146294E-2</v>
      </c>
      <c r="AE215" s="231" t="s">
        <v>2704</v>
      </c>
      <c r="AF215" s="231"/>
      <c r="AG215" s="231"/>
      <c r="AH215" s="231" t="s">
        <v>2793</v>
      </c>
      <c r="AI215" s="231">
        <v>2</v>
      </c>
      <c r="AJ215" s="182">
        <v>40865</v>
      </c>
      <c r="AK215" s="231"/>
      <c r="AL215" s="231" t="s">
        <v>2580</v>
      </c>
      <c r="AM215" s="231"/>
      <c r="AN215" s="231" t="s">
        <v>2581</v>
      </c>
      <c r="AO215" s="231">
        <f t="shared" si="14"/>
        <v>2.5677168205685312</v>
      </c>
      <c r="AP215" s="232" t="s">
        <v>2813</v>
      </c>
    </row>
    <row r="216" spans="1:42" ht="255" hidden="1">
      <c r="A216" s="203" t="s">
        <v>1488</v>
      </c>
      <c r="B216" s="203" t="s">
        <v>1573</v>
      </c>
      <c r="C216" s="203" t="s">
        <v>1490</v>
      </c>
      <c r="D216" s="203" t="s">
        <v>1574</v>
      </c>
      <c r="E216" s="203" t="s">
        <v>1492</v>
      </c>
      <c r="F216" s="203" t="s">
        <v>2074</v>
      </c>
      <c r="G216" s="203">
        <v>7226611</v>
      </c>
      <c r="H216" s="203" t="s">
        <v>2075</v>
      </c>
      <c r="I216" s="203" t="s">
        <v>240</v>
      </c>
      <c r="J216" s="203" t="s">
        <v>41</v>
      </c>
      <c r="K216" s="203" t="s">
        <v>2076</v>
      </c>
      <c r="L216" s="203" t="s">
        <v>2077</v>
      </c>
      <c r="M216" s="203" t="s">
        <v>32</v>
      </c>
      <c r="N216" s="203">
        <v>2008</v>
      </c>
      <c r="O216" s="203" t="s">
        <v>2078</v>
      </c>
      <c r="P216" s="203" t="s">
        <v>1580</v>
      </c>
      <c r="Q216" s="203">
        <v>0.29670679999999999</v>
      </c>
      <c r="R216" s="203" t="s">
        <v>1667</v>
      </c>
      <c r="S216" s="203" t="s">
        <v>41</v>
      </c>
      <c r="T216" s="203"/>
      <c r="U216" s="203">
        <v>113</v>
      </c>
      <c r="V216" s="203" t="s">
        <v>2079</v>
      </c>
      <c r="W216" s="203" t="s">
        <v>36</v>
      </c>
      <c r="X216" s="203"/>
      <c r="Y216" s="203"/>
      <c r="Z216" s="203"/>
      <c r="AA216" s="203"/>
      <c r="AB216" s="203"/>
      <c r="AC216" s="231" t="s">
        <v>2304</v>
      </c>
      <c r="AD216" s="231">
        <v>1.2629005975013579E-2</v>
      </c>
      <c r="AE216" s="231" t="s">
        <v>2705</v>
      </c>
      <c r="AF216" s="231"/>
      <c r="AG216" s="231"/>
      <c r="AH216" s="231" t="s">
        <v>2793</v>
      </c>
      <c r="AI216" s="231">
        <v>2</v>
      </c>
      <c r="AJ216" s="182">
        <v>40865</v>
      </c>
      <c r="AK216" s="231"/>
      <c r="AL216" s="231" t="s">
        <v>2580</v>
      </c>
      <c r="AM216" s="231"/>
      <c r="AN216" s="231" t="s">
        <v>2581</v>
      </c>
      <c r="AO216" s="231">
        <f t="shared" si="14"/>
        <v>1.4270776751765344</v>
      </c>
      <c r="AP216" s="232" t="s">
        <v>2813</v>
      </c>
    </row>
    <row r="217" spans="1:42" ht="255" hidden="1">
      <c r="A217" s="203" t="s">
        <v>1488</v>
      </c>
      <c r="B217" s="203" t="s">
        <v>1573</v>
      </c>
      <c r="C217" s="203" t="s">
        <v>1490</v>
      </c>
      <c r="D217" s="203" t="s">
        <v>1574</v>
      </c>
      <c r="E217" s="203" t="s">
        <v>1492</v>
      </c>
      <c r="F217" s="203" t="s">
        <v>2074</v>
      </c>
      <c r="G217" s="203">
        <v>7226611</v>
      </c>
      <c r="H217" s="203" t="s">
        <v>2075</v>
      </c>
      <c r="I217" s="203" t="s">
        <v>240</v>
      </c>
      <c r="J217" s="203" t="s">
        <v>41</v>
      </c>
      <c r="K217" s="203" t="s">
        <v>2076</v>
      </c>
      <c r="L217" s="203" t="s">
        <v>2077</v>
      </c>
      <c r="M217" s="203" t="s">
        <v>32</v>
      </c>
      <c r="N217" s="203">
        <v>2008</v>
      </c>
      <c r="O217" s="203" t="s">
        <v>2078</v>
      </c>
      <c r="P217" s="203" t="s">
        <v>1580</v>
      </c>
      <c r="Q217" s="203">
        <v>0.29670679999999999</v>
      </c>
      <c r="R217" s="203" t="s">
        <v>1667</v>
      </c>
      <c r="S217" s="203" t="s">
        <v>41</v>
      </c>
      <c r="T217" s="203"/>
      <c r="U217" s="203">
        <v>113</v>
      </c>
      <c r="V217" s="203" t="s">
        <v>2079</v>
      </c>
      <c r="W217" s="203" t="s">
        <v>36</v>
      </c>
      <c r="X217" s="203"/>
      <c r="Y217" s="203"/>
      <c r="Z217" s="203"/>
      <c r="AA217" s="203"/>
      <c r="AB217" s="203"/>
      <c r="AC217" s="231" t="s">
        <v>2304</v>
      </c>
      <c r="AD217" s="231">
        <v>1.6295491580662683E-2</v>
      </c>
      <c r="AE217" s="231" t="s">
        <v>2706</v>
      </c>
      <c r="AF217" s="231"/>
      <c r="AG217" s="231"/>
      <c r="AH217" s="231" t="s">
        <v>2793</v>
      </c>
      <c r="AI217" s="231">
        <v>2</v>
      </c>
      <c r="AJ217" s="182">
        <v>40865</v>
      </c>
      <c r="AK217" s="231"/>
      <c r="AL217" s="231" t="s">
        <v>2580</v>
      </c>
      <c r="AM217" s="231"/>
      <c r="AN217" s="231" t="s">
        <v>2581</v>
      </c>
      <c r="AO217" s="231">
        <f t="shared" si="14"/>
        <v>1.8413905486148832</v>
      </c>
      <c r="AP217" s="232" t="s">
        <v>2813</v>
      </c>
    </row>
    <row r="218" spans="1:42" ht="255" hidden="1">
      <c r="A218" s="203" t="s">
        <v>1488</v>
      </c>
      <c r="B218" s="203" t="s">
        <v>1573</v>
      </c>
      <c r="C218" s="203" t="s">
        <v>1490</v>
      </c>
      <c r="D218" s="203" t="s">
        <v>1574</v>
      </c>
      <c r="E218" s="203" t="s">
        <v>1492</v>
      </c>
      <c r="F218" s="203" t="s">
        <v>2074</v>
      </c>
      <c r="G218" s="203">
        <v>7226611</v>
      </c>
      <c r="H218" s="203" t="s">
        <v>2075</v>
      </c>
      <c r="I218" s="203" t="s">
        <v>240</v>
      </c>
      <c r="J218" s="203" t="s">
        <v>41</v>
      </c>
      <c r="K218" s="203" t="s">
        <v>2076</v>
      </c>
      <c r="L218" s="203" t="s">
        <v>2077</v>
      </c>
      <c r="M218" s="203" t="s">
        <v>32</v>
      </c>
      <c r="N218" s="203">
        <v>2008</v>
      </c>
      <c r="O218" s="203" t="s">
        <v>2078</v>
      </c>
      <c r="P218" s="203" t="s">
        <v>1580</v>
      </c>
      <c r="Q218" s="203">
        <v>0.29670679999999999</v>
      </c>
      <c r="R218" s="203" t="s">
        <v>1667</v>
      </c>
      <c r="S218" s="203" t="s">
        <v>41</v>
      </c>
      <c r="T218" s="203"/>
      <c r="U218" s="203">
        <v>113</v>
      </c>
      <c r="V218" s="203" t="s">
        <v>2079</v>
      </c>
      <c r="W218" s="203" t="s">
        <v>36</v>
      </c>
      <c r="X218" s="203"/>
      <c r="Y218" s="203"/>
      <c r="Z218" s="203"/>
      <c r="AA218" s="203"/>
      <c r="AB218" s="203"/>
      <c r="AC218" s="231" t="s">
        <v>2304</v>
      </c>
      <c r="AD218" s="231">
        <v>3.0689842476914718E-2</v>
      </c>
      <c r="AE218" s="231" t="s">
        <v>2707</v>
      </c>
      <c r="AF218" s="231"/>
      <c r="AG218" s="231"/>
      <c r="AH218" s="231" t="s">
        <v>2793</v>
      </c>
      <c r="AI218" s="231">
        <v>2</v>
      </c>
      <c r="AJ218" s="182">
        <v>40865</v>
      </c>
      <c r="AK218" s="231"/>
      <c r="AL218" s="231" t="s">
        <v>2580</v>
      </c>
      <c r="AM218" s="231"/>
      <c r="AN218" s="231" t="s">
        <v>2581</v>
      </c>
      <c r="AO218" s="231">
        <f t="shared" si="14"/>
        <v>3.4679521998913629</v>
      </c>
      <c r="AP218" s="232" t="s">
        <v>2813</v>
      </c>
    </row>
    <row r="219" spans="1:42" ht="255" hidden="1">
      <c r="A219" s="203" t="s">
        <v>1488</v>
      </c>
      <c r="B219" s="203" t="s">
        <v>1573</v>
      </c>
      <c r="C219" s="203" t="s">
        <v>1490</v>
      </c>
      <c r="D219" s="203" t="s">
        <v>1574</v>
      </c>
      <c r="E219" s="203" t="s">
        <v>1492</v>
      </c>
      <c r="F219" s="203" t="s">
        <v>2074</v>
      </c>
      <c r="G219" s="203">
        <v>7226611</v>
      </c>
      <c r="H219" s="203" t="s">
        <v>2075</v>
      </c>
      <c r="I219" s="203" t="s">
        <v>240</v>
      </c>
      <c r="J219" s="203" t="s">
        <v>41</v>
      </c>
      <c r="K219" s="203" t="s">
        <v>2076</v>
      </c>
      <c r="L219" s="203" t="s">
        <v>2077</v>
      </c>
      <c r="M219" s="203" t="s">
        <v>32</v>
      </c>
      <c r="N219" s="203">
        <v>2008</v>
      </c>
      <c r="O219" s="203" t="s">
        <v>2078</v>
      </c>
      <c r="P219" s="203" t="s">
        <v>1580</v>
      </c>
      <c r="Q219" s="203">
        <v>0.29670679999999999</v>
      </c>
      <c r="R219" s="203" t="s">
        <v>1667</v>
      </c>
      <c r="S219" s="203" t="s">
        <v>41</v>
      </c>
      <c r="T219" s="203"/>
      <c r="U219" s="203">
        <v>113</v>
      </c>
      <c r="V219" s="203" t="s">
        <v>2079</v>
      </c>
      <c r="W219" s="203" t="s">
        <v>36</v>
      </c>
      <c r="X219" s="203"/>
      <c r="Y219" s="203"/>
      <c r="Z219" s="203"/>
      <c r="AA219" s="203"/>
      <c r="AB219" s="203"/>
      <c r="AC219" s="231" t="s">
        <v>2304</v>
      </c>
      <c r="AD219" s="231">
        <v>6.5272496831432186E-2</v>
      </c>
      <c r="AE219" s="231" t="s">
        <v>2708</v>
      </c>
      <c r="AF219" s="231"/>
      <c r="AG219" s="231"/>
      <c r="AH219" s="231" t="s">
        <v>2793</v>
      </c>
      <c r="AI219" s="231">
        <v>2</v>
      </c>
      <c r="AJ219" s="182">
        <v>40865</v>
      </c>
      <c r="AK219" s="231"/>
      <c r="AL219" s="231" t="s">
        <v>2580</v>
      </c>
      <c r="AM219" s="231"/>
      <c r="AN219" s="231" t="s">
        <v>2581</v>
      </c>
      <c r="AO219" s="231">
        <f t="shared" si="14"/>
        <v>7.3757921419518366</v>
      </c>
      <c r="AP219" s="232" t="s">
        <v>2813</v>
      </c>
    </row>
    <row r="220" spans="1:42" ht="255" hidden="1">
      <c r="A220" s="203" t="s">
        <v>1488</v>
      </c>
      <c r="B220" s="203" t="s">
        <v>1573</v>
      </c>
      <c r="C220" s="203" t="s">
        <v>1490</v>
      </c>
      <c r="D220" s="203" t="s">
        <v>1574</v>
      </c>
      <c r="E220" s="203" t="s">
        <v>1492</v>
      </c>
      <c r="F220" s="203" t="s">
        <v>2074</v>
      </c>
      <c r="G220" s="203">
        <v>7226611</v>
      </c>
      <c r="H220" s="203" t="s">
        <v>2075</v>
      </c>
      <c r="I220" s="203" t="s">
        <v>240</v>
      </c>
      <c r="J220" s="203" t="s">
        <v>41</v>
      </c>
      <c r="K220" s="203" t="s">
        <v>2076</v>
      </c>
      <c r="L220" s="203" t="s">
        <v>2077</v>
      </c>
      <c r="M220" s="203" t="s">
        <v>32</v>
      </c>
      <c r="N220" s="203">
        <v>2008</v>
      </c>
      <c r="O220" s="203" t="s">
        <v>2078</v>
      </c>
      <c r="P220" s="203" t="s">
        <v>1580</v>
      </c>
      <c r="Q220" s="203">
        <v>0.29670679999999999</v>
      </c>
      <c r="R220" s="203" t="s">
        <v>1667</v>
      </c>
      <c r="S220" s="203" t="s">
        <v>41</v>
      </c>
      <c r="T220" s="203"/>
      <c r="U220" s="203">
        <v>113</v>
      </c>
      <c r="V220" s="203" t="s">
        <v>2079</v>
      </c>
      <c r="W220" s="203" t="s">
        <v>36</v>
      </c>
      <c r="X220" s="203"/>
      <c r="Y220" s="203"/>
      <c r="Z220" s="203"/>
      <c r="AA220" s="203"/>
      <c r="AB220" s="203"/>
      <c r="AC220" s="231" t="s">
        <v>2304</v>
      </c>
      <c r="AD220" s="231">
        <v>3.5306898424769147E-2</v>
      </c>
      <c r="AE220" s="231" t="s">
        <v>2709</v>
      </c>
      <c r="AF220" s="231"/>
      <c r="AG220" s="231"/>
      <c r="AH220" s="231" t="s">
        <v>2793</v>
      </c>
      <c r="AI220" s="231">
        <v>2</v>
      </c>
      <c r="AJ220" s="182">
        <v>40865</v>
      </c>
      <c r="AK220" s="231"/>
      <c r="AL220" s="231" t="s">
        <v>2580</v>
      </c>
      <c r="AM220" s="231"/>
      <c r="AN220" s="231" t="s">
        <v>2581</v>
      </c>
      <c r="AO220" s="231">
        <f t="shared" si="14"/>
        <v>3.9896795219989136</v>
      </c>
      <c r="AP220" s="232" t="s">
        <v>2813</v>
      </c>
    </row>
    <row r="221" spans="1:42" ht="255" hidden="1">
      <c r="A221" s="203" t="s">
        <v>1488</v>
      </c>
      <c r="B221" s="203" t="s">
        <v>1573</v>
      </c>
      <c r="C221" s="203" t="s">
        <v>1490</v>
      </c>
      <c r="D221" s="203" t="s">
        <v>1574</v>
      </c>
      <c r="E221" s="203" t="s">
        <v>1492</v>
      </c>
      <c r="F221" s="203" t="s">
        <v>2074</v>
      </c>
      <c r="G221" s="203">
        <v>7226611</v>
      </c>
      <c r="H221" s="203" t="s">
        <v>2075</v>
      </c>
      <c r="I221" s="203" t="s">
        <v>240</v>
      </c>
      <c r="J221" s="203" t="s">
        <v>41</v>
      </c>
      <c r="K221" s="203" t="s">
        <v>2076</v>
      </c>
      <c r="L221" s="203" t="s">
        <v>2077</v>
      </c>
      <c r="M221" s="203" t="s">
        <v>32</v>
      </c>
      <c r="N221" s="203">
        <v>2008</v>
      </c>
      <c r="O221" s="203" t="s">
        <v>2078</v>
      </c>
      <c r="P221" s="203" t="s">
        <v>1580</v>
      </c>
      <c r="Q221" s="203">
        <v>0.29670679999999999</v>
      </c>
      <c r="R221" s="203" t="s">
        <v>1667</v>
      </c>
      <c r="S221" s="203" t="s">
        <v>41</v>
      </c>
      <c r="T221" s="203"/>
      <c r="U221" s="203">
        <v>113</v>
      </c>
      <c r="V221" s="203" t="s">
        <v>2079</v>
      </c>
      <c r="W221" s="203" t="s">
        <v>36</v>
      </c>
      <c r="X221" s="203"/>
      <c r="Y221" s="203"/>
      <c r="Z221" s="203"/>
      <c r="AA221" s="203"/>
      <c r="AB221" s="203"/>
      <c r="AC221" s="231" t="s">
        <v>2304</v>
      </c>
      <c r="AD221" s="231">
        <v>1.4213289878689118E-2</v>
      </c>
      <c r="AE221" s="231" t="s">
        <v>2710</v>
      </c>
      <c r="AF221" s="231"/>
      <c r="AG221" s="231"/>
      <c r="AH221" s="231" t="s">
        <v>2793</v>
      </c>
      <c r="AI221" s="231">
        <v>2</v>
      </c>
      <c r="AJ221" s="182">
        <v>40865</v>
      </c>
      <c r="AK221" s="231"/>
      <c r="AL221" s="231" t="s">
        <v>2580</v>
      </c>
      <c r="AM221" s="231"/>
      <c r="AN221" s="231" t="s">
        <v>2581</v>
      </c>
      <c r="AO221" s="231">
        <f t="shared" si="14"/>
        <v>1.6061017562918705</v>
      </c>
      <c r="AP221" s="232" t="s">
        <v>2813</v>
      </c>
    </row>
    <row r="222" spans="1:42" ht="255" hidden="1">
      <c r="A222" s="203" t="s">
        <v>1488</v>
      </c>
      <c r="B222" s="203" t="s">
        <v>1573</v>
      </c>
      <c r="C222" s="203" t="s">
        <v>1490</v>
      </c>
      <c r="D222" s="203" t="s">
        <v>1574</v>
      </c>
      <c r="E222" s="203" t="s">
        <v>1492</v>
      </c>
      <c r="F222" s="203" t="s">
        <v>2074</v>
      </c>
      <c r="G222" s="203">
        <v>7226611</v>
      </c>
      <c r="H222" s="203" t="s">
        <v>2075</v>
      </c>
      <c r="I222" s="203" t="s">
        <v>240</v>
      </c>
      <c r="J222" s="203" t="s">
        <v>41</v>
      </c>
      <c r="K222" s="203" t="s">
        <v>2076</v>
      </c>
      <c r="L222" s="203" t="s">
        <v>2077</v>
      </c>
      <c r="M222" s="203" t="s">
        <v>32</v>
      </c>
      <c r="N222" s="203">
        <v>2008</v>
      </c>
      <c r="O222" s="203" t="s">
        <v>2078</v>
      </c>
      <c r="P222" s="203" t="s">
        <v>1580</v>
      </c>
      <c r="Q222" s="203">
        <v>0.29670679999999999</v>
      </c>
      <c r="R222" s="203" t="s">
        <v>1667</v>
      </c>
      <c r="S222" s="203" t="s">
        <v>41</v>
      </c>
      <c r="T222" s="203"/>
      <c r="U222" s="203">
        <v>113</v>
      </c>
      <c r="V222" s="203" t="s">
        <v>2079</v>
      </c>
      <c r="W222" s="203" t="s">
        <v>36</v>
      </c>
      <c r="X222" s="203"/>
      <c r="Y222" s="203"/>
      <c r="Z222" s="203"/>
      <c r="AA222" s="203"/>
      <c r="AB222" s="203"/>
      <c r="AC222" s="231" t="s">
        <v>2304</v>
      </c>
      <c r="AD222" s="231">
        <v>4.0557667934093794E-2</v>
      </c>
      <c r="AE222" s="231" t="s">
        <v>2711</v>
      </c>
      <c r="AF222" s="231"/>
      <c r="AG222" s="231"/>
      <c r="AH222" s="231" t="s">
        <v>2793</v>
      </c>
      <c r="AI222" s="231">
        <v>2</v>
      </c>
      <c r="AJ222" s="182">
        <v>40865</v>
      </c>
      <c r="AK222" s="231"/>
      <c r="AL222" s="231" t="s">
        <v>2580</v>
      </c>
      <c r="AM222" s="231"/>
      <c r="AN222" s="231" t="s">
        <v>2581</v>
      </c>
      <c r="AO222" s="231">
        <f t="shared" si="14"/>
        <v>4.5830164765525989</v>
      </c>
      <c r="AP222" s="232" t="s">
        <v>2813</v>
      </c>
    </row>
    <row r="223" spans="1:42" ht="255" hidden="1">
      <c r="A223" s="203" t="s">
        <v>1488</v>
      </c>
      <c r="B223" s="203" t="s">
        <v>1573</v>
      </c>
      <c r="C223" s="203" t="s">
        <v>1490</v>
      </c>
      <c r="D223" s="203" t="s">
        <v>1574</v>
      </c>
      <c r="E223" s="203" t="s">
        <v>1492</v>
      </c>
      <c r="F223" s="203" t="s">
        <v>2074</v>
      </c>
      <c r="G223" s="203">
        <v>7226611</v>
      </c>
      <c r="H223" s="203" t="s">
        <v>2075</v>
      </c>
      <c r="I223" s="203" t="s">
        <v>240</v>
      </c>
      <c r="J223" s="203" t="s">
        <v>41</v>
      </c>
      <c r="K223" s="203" t="s">
        <v>2076</v>
      </c>
      <c r="L223" s="203" t="s">
        <v>2077</v>
      </c>
      <c r="M223" s="203" t="s">
        <v>32</v>
      </c>
      <c r="N223" s="203">
        <v>2008</v>
      </c>
      <c r="O223" s="203" t="s">
        <v>2078</v>
      </c>
      <c r="P223" s="203" t="s">
        <v>1580</v>
      </c>
      <c r="Q223" s="203">
        <v>0.29670679999999999</v>
      </c>
      <c r="R223" s="203" t="s">
        <v>1667</v>
      </c>
      <c r="S223" s="203" t="s">
        <v>41</v>
      </c>
      <c r="T223" s="203"/>
      <c r="U223" s="203">
        <v>113</v>
      </c>
      <c r="V223" s="203" t="s">
        <v>2079</v>
      </c>
      <c r="W223" s="203" t="s">
        <v>36</v>
      </c>
      <c r="X223" s="203"/>
      <c r="Y223" s="203"/>
      <c r="Z223" s="203"/>
      <c r="AA223" s="203"/>
      <c r="AB223" s="203"/>
      <c r="AC223" s="231" t="s">
        <v>2304</v>
      </c>
      <c r="AD223" s="231">
        <v>2.4126380590258917E-2</v>
      </c>
      <c r="AE223" s="231" t="s">
        <v>2712</v>
      </c>
      <c r="AF223" s="231"/>
      <c r="AG223" s="231"/>
      <c r="AH223" s="231" t="s">
        <v>2793</v>
      </c>
      <c r="AI223" s="231">
        <v>2</v>
      </c>
      <c r="AJ223" s="182">
        <v>40865</v>
      </c>
      <c r="AK223" s="231"/>
      <c r="AL223" s="231" t="s">
        <v>2580</v>
      </c>
      <c r="AM223" s="231"/>
      <c r="AN223" s="231" t="s">
        <v>2581</v>
      </c>
      <c r="AO223" s="231">
        <f t="shared" si="14"/>
        <v>2.7262810066992578</v>
      </c>
      <c r="AP223" s="232" t="s">
        <v>2813</v>
      </c>
    </row>
    <row r="224" spans="1:42" ht="255" hidden="1">
      <c r="A224" s="203" t="s">
        <v>1488</v>
      </c>
      <c r="B224" s="203" t="s">
        <v>1573</v>
      </c>
      <c r="C224" s="203" t="s">
        <v>1490</v>
      </c>
      <c r="D224" s="203" t="s">
        <v>1574</v>
      </c>
      <c r="E224" s="203" t="s">
        <v>1492</v>
      </c>
      <c r="F224" s="203" t="s">
        <v>2074</v>
      </c>
      <c r="G224" s="203">
        <v>7226611</v>
      </c>
      <c r="H224" s="203" t="s">
        <v>2075</v>
      </c>
      <c r="I224" s="203" t="s">
        <v>240</v>
      </c>
      <c r="J224" s="203" t="s">
        <v>41</v>
      </c>
      <c r="K224" s="203" t="s">
        <v>2076</v>
      </c>
      <c r="L224" s="203" t="s">
        <v>2077</v>
      </c>
      <c r="M224" s="203" t="s">
        <v>32</v>
      </c>
      <c r="N224" s="203">
        <v>2008</v>
      </c>
      <c r="O224" s="203" t="s">
        <v>2078</v>
      </c>
      <c r="P224" s="203" t="s">
        <v>1580</v>
      </c>
      <c r="Q224" s="203">
        <v>0.29670679999999999</v>
      </c>
      <c r="R224" s="203" t="s">
        <v>1667</v>
      </c>
      <c r="S224" s="203" t="s">
        <v>41</v>
      </c>
      <c r="T224" s="203"/>
      <c r="U224" s="203">
        <v>113</v>
      </c>
      <c r="V224" s="203" t="s">
        <v>2079</v>
      </c>
      <c r="W224" s="203" t="s">
        <v>36</v>
      </c>
      <c r="X224" s="203"/>
      <c r="Y224" s="203"/>
      <c r="Z224" s="203"/>
      <c r="AA224" s="203"/>
      <c r="AB224" s="203"/>
      <c r="AC224" s="231" t="s">
        <v>2304</v>
      </c>
      <c r="AD224" s="231">
        <v>2.4669563642947673E-2</v>
      </c>
      <c r="AE224" s="231" t="s">
        <v>2713</v>
      </c>
      <c r="AF224" s="231"/>
      <c r="AG224" s="231"/>
      <c r="AH224" s="231" t="s">
        <v>2793</v>
      </c>
      <c r="AI224" s="231">
        <v>2</v>
      </c>
      <c r="AJ224" s="182">
        <v>40865</v>
      </c>
      <c r="AK224" s="231"/>
      <c r="AL224" s="231" t="s">
        <v>2580</v>
      </c>
      <c r="AM224" s="231"/>
      <c r="AN224" s="231" t="s">
        <v>2581</v>
      </c>
      <c r="AO224" s="231">
        <f t="shared" si="14"/>
        <v>2.7876606916530871</v>
      </c>
      <c r="AP224" s="232" t="s">
        <v>2813</v>
      </c>
    </row>
    <row r="225" spans="1:42" ht="255" hidden="1">
      <c r="A225" s="203" t="s">
        <v>1488</v>
      </c>
      <c r="B225" s="203" t="s">
        <v>1573</v>
      </c>
      <c r="C225" s="203" t="s">
        <v>1490</v>
      </c>
      <c r="D225" s="203" t="s">
        <v>1574</v>
      </c>
      <c r="E225" s="203" t="s">
        <v>1492</v>
      </c>
      <c r="F225" s="203" t="s">
        <v>2074</v>
      </c>
      <c r="G225" s="203">
        <v>7226611</v>
      </c>
      <c r="H225" s="203" t="s">
        <v>2075</v>
      </c>
      <c r="I225" s="203" t="s">
        <v>240</v>
      </c>
      <c r="J225" s="203" t="s">
        <v>41</v>
      </c>
      <c r="K225" s="203" t="s">
        <v>2076</v>
      </c>
      <c r="L225" s="203" t="s">
        <v>2077</v>
      </c>
      <c r="M225" s="203" t="s">
        <v>32</v>
      </c>
      <c r="N225" s="203">
        <v>2008</v>
      </c>
      <c r="O225" s="203" t="s">
        <v>2078</v>
      </c>
      <c r="P225" s="203" t="s">
        <v>1580</v>
      </c>
      <c r="Q225" s="203">
        <v>0.29670679999999999</v>
      </c>
      <c r="R225" s="203" t="s">
        <v>1667</v>
      </c>
      <c r="S225" s="203" t="s">
        <v>41</v>
      </c>
      <c r="T225" s="203"/>
      <c r="U225" s="203">
        <v>113</v>
      </c>
      <c r="V225" s="203" t="s">
        <v>2079</v>
      </c>
      <c r="W225" s="203" t="s">
        <v>36</v>
      </c>
      <c r="X225" s="203"/>
      <c r="Y225" s="203"/>
      <c r="Z225" s="203"/>
      <c r="AA225" s="203"/>
      <c r="AB225" s="203"/>
      <c r="AC225" s="231" t="s">
        <v>2304</v>
      </c>
      <c r="AD225" s="231">
        <v>0.15254390729675901</v>
      </c>
      <c r="AE225" s="231" t="s">
        <v>2714</v>
      </c>
      <c r="AF225" s="231"/>
      <c r="AG225" s="231"/>
      <c r="AH225" s="231" t="s">
        <v>2793</v>
      </c>
      <c r="AI225" s="231">
        <v>2</v>
      </c>
      <c r="AJ225" s="182">
        <v>40865</v>
      </c>
      <c r="AK225" s="231"/>
      <c r="AL225" s="231" t="s">
        <v>2580</v>
      </c>
      <c r="AM225" s="231"/>
      <c r="AN225" s="231" t="s">
        <v>2581</v>
      </c>
      <c r="AO225" s="231">
        <f t="shared" si="14"/>
        <v>17.237461524533767</v>
      </c>
      <c r="AP225" s="232" t="s">
        <v>2813</v>
      </c>
    </row>
    <row r="226" spans="1:42" ht="255" hidden="1">
      <c r="A226" s="203" t="s">
        <v>1488</v>
      </c>
      <c r="B226" s="203" t="s">
        <v>1573</v>
      </c>
      <c r="C226" s="203" t="s">
        <v>1490</v>
      </c>
      <c r="D226" s="203" t="s">
        <v>1574</v>
      </c>
      <c r="E226" s="203" t="s">
        <v>1492</v>
      </c>
      <c r="F226" s="203" t="s">
        <v>2074</v>
      </c>
      <c r="G226" s="203">
        <v>7226611</v>
      </c>
      <c r="H226" s="203" t="s">
        <v>2075</v>
      </c>
      <c r="I226" s="203" t="s">
        <v>240</v>
      </c>
      <c r="J226" s="203" t="s">
        <v>41</v>
      </c>
      <c r="K226" s="203" t="s">
        <v>2076</v>
      </c>
      <c r="L226" s="203" t="s">
        <v>2077</v>
      </c>
      <c r="M226" s="203" t="s">
        <v>32</v>
      </c>
      <c r="N226" s="203">
        <v>2008</v>
      </c>
      <c r="O226" s="203" t="s">
        <v>2078</v>
      </c>
      <c r="P226" s="203" t="s">
        <v>1580</v>
      </c>
      <c r="Q226" s="203">
        <v>0.29670679999999999</v>
      </c>
      <c r="R226" s="203" t="s">
        <v>1667</v>
      </c>
      <c r="S226" s="203" t="s">
        <v>41</v>
      </c>
      <c r="T226" s="203"/>
      <c r="U226" s="203">
        <v>113</v>
      </c>
      <c r="V226" s="203" t="s">
        <v>2079</v>
      </c>
      <c r="W226" s="203" t="s">
        <v>36</v>
      </c>
      <c r="X226" s="203"/>
      <c r="Y226" s="203"/>
      <c r="Z226" s="203"/>
      <c r="AA226" s="203"/>
      <c r="AB226" s="203"/>
      <c r="AC226" s="231" t="s">
        <v>2304</v>
      </c>
      <c r="AD226" s="231">
        <v>2.9603476371537207E-2</v>
      </c>
      <c r="AE226" s="231" t="s">
        <v>2715</v>
      </c>
      <c r="AF226" s="231"/>
      <c r="AG226" s="231"/>
      <c r="AH226" s="231" t="s">
        <v>2793</v>
      </c>
      <c r="AI226" s="231">
        <v>2</v>
      </c>
      <c r="AJ226" s="182">
        <v>40865</v>
      </c>
      <c r="AK226" s="231"/>
      <c r="AL226" s="231" t="s">
        <v>2580</v>
      </c>
      <c r="AM226" s="231"/>
      <c r="AN226" s="231" t="s">
        <v>2581</v>
      </c>
      <c r="AO226" s="231">
        <f t="shared" si="14"/>
        <v>3.3451928299837044</v>
      </c>
      <c r="AP226" s="232" t="s">
        <v>2813</v>
      </c>
    </row>
    <row r="227" spans="1:42" ht="255" hidden="1">
      <c r="A227" s="203" t="s">
        <v>1488</v>
      </c>
      <c r="B227" s="203" t="s">
        <v>1573</v>
      </c>
      <c r="C227" s="203" t="s">
        <v>1490</v>
      </c>
      <c r="D227" s="203" t="s">
        <v>1574</v>
      </c>
      <c r="E227" s="203" t="s">
        <v>1492</v>
      </c>
      <c r="F227" s="203" t="s">
        <v>2074</v>
      </c>
      <c r="G227" s="203">
        <v>7226611</v>
      </c>
      <c r="H227" s="203" t="s">
        <v>2075</v>
      </c>
      <c r="I227" s="203" t="s">
        <v>240</v>
      </c>
      <c r="J227" s="203" t="s">
        <v>41</v>
      </c>
      <c r="K227" s="203" t="s">
        <v>2076</v>
      </c>
      <c r="L227" s="203" t="s">
        <v>2077</v>
      </c>
      <c r="M227" s="203" t="s">
        <v>32</v>
      </c>
      <c r="N227" s="203">
        <v>2008</v>
      </c>
      <c r="O227" s="203" t="s">
        <v>2078</v>
      </c>
      <c r="P227" s="203" t="s">
        <v>1580</v>
      </c>
      <c r="Q227" s="203">
        <v>0.29670679999999999</v>
      </c>
      <c r="R227" s="203" t="s">
        <v>1667</v>
      </c>
      <c r="S227" s="203" t="s">
        <v>41</v>
      </c>
      <c r="T227" s="203"/>
      <c r="U227" s="203">
        <v>113</v>
      </c>
      <c r="V227" s="203" t="s">
        <v>2079</v>
      </c>
      <c r="W227" s="203" t="s">
        <v>36</v>
      </c>
      <c r="X227" s="203"/>
      <c r="Y227" s="203"/>
      <c r="Z227" s="203"/>
      <c r="AA227" s="203"/>
      <c r="AB227" s="203"/>
      <c r="AC227" s="231" t="s">
        <v>2304</v>
      </c>
      <c r="AD227" s="231">
        <v>1.8785080572152817E-2</v>
      </c>
      <c r="AE227" s="231" t="s">
        <v>2716</v>
      </c>
      <c r="AF227" s="231"/>
      <c r="AG227" s="231"/>
      <c r="AH227" s="231" t="s">
        <v>2793</v>
      </c>
      <c r="AI227" s="231">
        <v>2</v>
      </c>
      <c r="AJ227" s="182">
        <v>40865</v>
      </c>
      <c r="AK227" s="231"/>
      <c r="AL227" s="231" t="s">
        <v>2580</v>
      </c>
      <c r="AM227" s="231"/>
      <c r="AN227" s="231" t="s">
        <v>2581</v>
      </c>
      <c r="AO227" s="231">
        <f t="shared" si="14"/>
        <v>2.1227141046532685</v>
      </c>
      <c r="AP227" s="232" t="s">
        <v>2813</v>
      </c>
    </row>
    <row r="228" spans="1:42" ht="255" hidden="1">
      <c r="A228" s="203" t="s">
        <v>1488</v>
      </c>
      <c r="B228" s="203" t="s">
        <v>1573</v>
      </c>
      <c r="C228" s="203" t="s">
        <v>1490</v>
      </c>
      <c r="D228" s="203" t="s">
        <v>1574</v>
      </c>
      <c r="E228" s="203" t="s">
        <v>1492</v>
      </c>
      <c r="F228" s="203" t="s">
        <v>2074</v>
      </c>
      <c r="G228" s="203">
        <v>7226611</v>
      </c>
      <c r="H228" s="203" t="s">
        <v>2075</v>
      </c>
      <c r="I228" s="203" t="s">
        <v>240</v>
      </c>
      <c r="J228" s="203" t="s">
        <v>41</v>
      </c>
      <c r="K228" s="203" t="s">
        <v>2076</v>
      </c>
      <c r="L228" s="203" t="s">
        <v>2077</v>
      </c>
      <c r="M228" s="203" t="s">
        <v>32</v>
      </c>
      <c r="N228" s="203">
        <v>2008</v>
      </c>
      <c r="O228" s="203" t="s">
        <v>2078</v>
      </c>
      <c r="P228" s="203" t="s">
        <v>1580</v>
      </c>
      <c r="Q228" s="203">
        <v>0.29670679999999999</v>
      </c>
      <c r="R228" s="203" t="s">
        <v>1667</v>
      </c>
      <c r="S228" s="203" t="s">
        <v>41</v>
      </c>
      <c r="T228" s="203"/>
      <c r="U228" s="203">
        <v>113</v>
      </c>
      <c r="V228" s="203" t="s">
        <v>2079</v>
      </c>
      <c r="W228" s="203" t="s">
        <v>36</v>
      </c>
      <c r="X228" s="203"/>
      <c r="Y228" s="203"/>
      <c r="Z228" s="203"/>
      <c r="AA228" s="203"/>
      <c r="AB228" s="203"/>
      <c r="AC228" s="231" t="s">
        <v>2304</v>
      </c>
      <c r="AD228" s="231">
        <v>2.0505160239000543E-2</v>
      </c>
      <c r="AE228" s="231" t="s">
        <v>2717</v>
      </c>
      <c r="AF228" s="231"/>
      <c r="AG228" s="231"/>
      <c r="AH228" s="231" t="s">
        <v>2793</v>
      </c>
      <c r="AI228" s="231">
        <v>2</v>
      </c>
      <c r="AJ228" s="182">
        <v>40865</v>
      </c>
      <c r="AK228" s="231"/>
      <c r="AL228" s="231" t="s">
        <v>2580</v>
      </c>
      <c r="AM228" s="231"/>
      <c r="AN228" s="231" t="s">
        <v>2581</v>
      </c>
      <c r="AO228" s="231">
        <f t="shared" si="14"/>
        <v>2.3170831070070612</v>
      </c>
      <c r="AP228" s="232" t="s">
        <v>2813</v>
      </c>
    </row>
    <row r="229" spans="1:42" ht="255" hidden="1">
      <c r="A229" s="203" t="s">
        <v>1488</v>
      </c>
      <c r="B229" s="203" t="s">
        <v>1573</v>
      </c>
      <c r="C229" s="203" t="s">
        <v>1490</v>
      </c>
      <c r="D229" s="203" t="s">
        <v>1574</v>
      </c>
      <c r="E229" s="203" t="s">
        <v>1492</v>
      </c>
      <c r="F229" s="203" t="s">
        <v>2074</v>
      </c>
      <c r="G229" s="203">
        <v>7226611</v>
      </c>
      <c r="H229" s="203" t="s">
        <v>2075</v>
      </c>
      <c r="I229" s="203" t="s">
        <v>240</v>
      </c>
      <c r="J229" s="203" t="s">
        <v>41</v>
      </c>
      <c r="K229" s="203" t="s">
        <v>2076</v>
      </c>
      <c r="L229" s="203" t="s">
        <v>2077</v>
      </c>
      <c r="M229" s="203" t="s">
        <v>32</v>
      </c>
      <c r="N229" s="203">
        <v>2008</v>
      </c>
      <c r="O229" s="203" t="s">
        <v>2078</v>
      </c>
      <c r="P229" s="203" t="s">
        <v>1580</v>
      </c>
      <c r="Q229" s="203">
        <v>0.29670679999999999</v>
      </c>
      <c r="R229" s="203" t="s">
        <v>1667</v>
      </c>
      <c r="S229" s="203" t="s">
        <v>41</v>
      </c>
      <c r="T229" s="203"/>
      <c r="U229" s="203">
        <v>113</v>
      </c>
      <c r="V229" s="203" t="s">
        <v>2079</v>
      </c>
      <c r="W229" s="203" t="s">
        <v>36</v>
      </c>
      <c r="X229" s="203"/>
      <c r="Y229" s="203"/>
      <c r="Z229" s="203"/>
      <c r="AA229" s="203"/>
      <c r="AB229" s="203"/>
      <c r="AC229" s="231" t="s">
        <v>2304</v>
      </c>
      <c r="AD229" s="231">
        <v>3.2047800108636608E-2</v>
      </c>
      <c r="AE229" s="231" t="s">
        <v>2718</v>
      </c>
      <c r="AF229" s="231"/>
      <c r="AG229" s="231"/>
      <c r="AH229" s="231" t="s">
        <v>2793</v>
      </c>
      <c r="AI229" s="231">
        <v>2</v>
      </c>
      <c r="AJ229" s="182">
        <v>40865</v>
      </c>
      <c r="AK229" s="231"/>
      <c r="AL229" s="231" t="s">
        <v>2580</v>
      </c>
      <c r="AM229" s="231"/>
      <c r="AN229" s="231" t="s">
        <v>2581</v>
      </c>
      <c r="AO229" s="231">
        <f t="shared" si="14"/>
        <v>3.6214014122759366</v>
      </c>
      <c r="AP229" s="232" t="s">
        <v>2813</v>
      </c>
    </row>
    <row r="230" spans="1:42" ht="255" hidden="1">
      <c r="A230" s="203" t="s">
        <v>1488</v>
      </c>
      <c r="B230" s="203" t="s">
        <v>1573</v>
      </c>
      <c r="C230" s="203" t="s">
        <v>1490</v>
      </c>
      <c r="D230" s="203" t="s">
        <v>1574</v>
      </c>
      <c r="E230" s="203" t="s">
        <v>1492</v>
      </c>
      <c r="F230" s="203" t="s">
        <v>2074</v>
      </c>
      <c r="G230" s="203">
        <v>7226611</v>
      </c>
      <c r="H230" s="203" t="s">
        <v>2075</v>
      </c>
      <c r="I230" s="203" t="s">
        <v>240</v>
      </c>
      <c r="J230" s="203" t="s">
        <v>41</v>
      </c>
      <c r="K230" s="203" t="s">
        <v>2076</v>
      </c>
      <c r="L230" s="203" t="s">
        <v>2077</v>
      </c>
      <c r="M230" s="203" t="s">
        <v>32</v>
      </c>
      <c r="N230" s="203">
        <v>2008</v>
      </c>
      <c r="O230" s="203" t="s">
        <v>2078</v>
      </c>
      <c r="P230" s="203" t="s">
        <v>1580</v>
      </c>
      <c r="Q230" s="203">
        <v>0.29670679999999999</v>
      </c>
      <c r="R230" s="203" t="s">
        <v>1667</v>
      </c>
      <c r="S230" s="203" t="s">
        <v>41</v>
      </c>
      <c r="T230" s="203"/>
      <c r="U230" s="203">
        <v>113</v>
      </c>
      <c r="V230" s="203" t="s">
        <v>2079</v>
      </c>
      <c r="W230" s="203" t="s">
        <v>36</v>
      </c>
      <c r="X230" s="203"/>
      <c r="Y230" s="203"/>
      <c r="Z230" s="203"/>
      <c r="AA230" s="203"/>
      <c r="AB230" s="203"/>
      <c r="AC230" s="231" t="s">
        <v>2304</v>
      </c>
      <c r="AD230" s="231">
        <v>5.2960347637153717E-2</v>
      </c>
      <c r="AE230" s="231" t="s">
        <v>2719</v>
      </c>
      <c r="AF230" s="231"/>
      <c r="AG230" s="231"/>
      <c r="AH230" s="231" t="s">
        <v>2793</v>
      </c>
      <c r="AI230" s="231">
        <v>2</v>
      </c>
      <c r="AJ230" s="182">
        <v>40865</v>
      </c>
      <c r="AK230" s="231"/>
      <c r="AL230" s="231" t="s">
        <v>2580</v>
      </c>
      <c r="AM230" s="231"/>
      <c r="AN230" s="231" t="s">
        <v>2581</v>
      </c>
      <c r="AO230" s="231">
        <f t="shared" si="14"/>
        <v>5.9845192829983702</v>
      </c>
      <c r="AP230" s="232" t="s">
        <v>2813</v>
      </c>
    </row>
    <row r="231" spans="1:42" ht="255" hidden="1">
      <c r="A231" s="203" t="s">
        <v>1488</v>
      </c>
      <c r="B231" s="203" t="s">
        <v>1573</v>
      </c>
      <c r="C231" s="203" t="s">
        <v>1490</v>
      </c>
      <c r="D231" s="203" t="s">
        <v>1574</v>
      </c>
      <c r="E231" s="203" t="s">
        <v>1492</v>
      </c>
      <c r="F231" s="203" t="s">
        <v>2074</v>
      </c>
      <c r="G231" s="203">
        <v>7226611</v>
      </c>
      <c r="H231" s="203" t="s">
        <v>2075</v>
      </c>
      <c r="I231" s="203" t="s">
        <v>240</v>
      </c>
      <c r="J231" s="203" t="s">
        <v>41</v>
      </c>
      <c r="K231" s="203" t="s">
        <v>2076</v>
      </c>
      <c r="L231" s="203" t="s">
        <v>2077</v>
      </c>
      <c r="M231" s="203" t="s">
        <v>32</v>
      </c>
      <c r="N231" s="203">
        <v>2008</v>
      </c>
      <c r="O231" s="203" t="s">
        <v>2078</v>
      </c>
      <c r="P231" s="203" t="s">
        <v>1580</v>
      </c>
      <c r="Q231" s="203">
        <v>0.29670679999999999</v>
      </c>
      <c r="R231" s="203" t="s">
        <v>1667</v>
      </c>
      <c r="S231" s="203" t="s">
        <v>41</v>
      </c>
      <c r="T231" s="203"/>
      <c r="U231" s="203">
        <v>113</v>
      </c>
      <c r="V231" s="203" t="s">
        <v>2079</v>
      </c>
      <c r="W231" s="203" t="s">
        <v>36</v>
      </c>
      <c r="X231" s="203"/>
      <c r="Y231" s="203"/>
      <c r="Z231" s="203"/>
      <c r="AA231" s="203"/>
      <c r="AB231" s="203"/>
      <c r="AC231" s="231" t="s">
        <v>2304</v>
      </c>
      <c r="AD231" s="231">
        <v>2.5484338221980804E-2</v>
      </c>
      <c r="AE231" s="231" t="s">
        <v>2720</v>
      </c>
      <c r="AF231" s="231"/>
      <c r="AG231" s="231"/>
      <c r="AH231" s="231" t="s">
        <v>2793</v>
      </c>
      <c r="AI231" s="231">
        <v>2</v>
      </c>
      <c r="AJ231" s="182">
        <v>40865</v>
      </c>
      <c r="AK231" s="231"/>
      <c r="AL231" s="231" t="s">
        <v>2580</v>
      </c>
      <c r="AM231" s="231"/>
      <c r="AN231" s="231" t="s">
        <v>2581</v>
      </c>
      <c r="AO231" s="231">
        <f t="shared" si="14"/>
        <v>2.879730219083831</v>
      </c>
      <c r="AP231" s="232" t="s">
        <v>2813</v>
      </c>
    </row>
    <row r="232" spans="1:42" ht="255" hidden="1">
      <c r="A232" s="203" t="s">
        <v>1488</v>
      </c>
      <c r="B232" s="203" t="s">
        <v>1573</v>
      </c>
      <c r="C232" s="203" t="s">
        <v>1490</v>
      </c>
      <c r="D232" s="203" t="s">
        <v>1574</v>
      </c>
      <c r="E232" s="203" t="s">
        <v>1492</v>
      </c>
      <c r="F232" s="203" t="s">
        <v>2074</v>
      </c>
      <c r="G232" s="203">
        <v>7226611</v>
      </c>
      <c r="H232" s="203" t="s">
        <v>2075</v>
      </c>
      <c r="I232" s="203" t="s">
        <v>240</v>
      </c>
      <c r="J232" s="203" t="s">
        <v>41</v>
      </c>
      <c r="K232" s="203" t="s">
        <v>2076</v>
      </c>
      <c r="L232" s="203" t="s">
        <v>2077</v>
      </c>
      <c r="M232" s="203" t="s">
        <v>32</v>
      </c>
      <c r="N232" s="203">
        <v>2008</v>
      </c>
      <c r="O232" s="203" t="s">
        <v>2078</v>
      </c>
      <c r="P232" s="203" t="s">
        <v>1580</v>
      </c>
      <c r="Q232" s="203">
        <v>0.29670679999999999</v>
      </c>
      <c r="R232" s="203" t="s">
        <v>1667</v>
      </c>
      <c r="S232" s="203" t="s">
        <v>41</v>
      </c>
      <c r="T232" s="203"/>
      <c r="U232" s="203">
        <v>113</v>
      </c>
      <c r="V232" s="203" t="s">
        <v>2079</v>
      </c>
      <c r="W232" s="203" t="s">
        <v>36</v>
      </c>
      <c r="X232" s="203"/>
      <c r="Y232" s="203"/>
      <c r="Z232" s="203"/>
      <c r="AA232" s="203"/>
      <c r="AB232" s="203"/>
      <c r="AC232" s="231" t="s">
        <v>2304</v>
      </c>
      <c r="AD232" s="231">
        <v>3.4627919608908202E-2</v>
      </c>
      <c r="AE232" s="231" t="s">
        <v>2721</v>
      </c>
      <c r="AF232" s="231"/>
      <c r="AG232" s="231"/>
      <c r="AH232" s="231" t="s">
        <v>2793</v>
      </c>
      <c r="AI232" s="231">
        <v>2</v>
      </c>
      <c r="AJ232" s="182">
        <v>40865</v>
      </c>
      <c r="AK232" s="231"/>
      <c r="AL232" s="231" t="s">
        <v>2580</v>
      </c>
      <c r="AM232" s="231"/>
      <c r="AN232" s="231" t="s">
        <v>2581</v>
      </c>
      <c r="AO232" s="231">
        <f t="shared" si="14"/>
        <v>3.9129549158066266</v>
      </c>
      <c r="AP232" s="232" t="s">
        <v>2813</v>
      </c>
    </row>
    <row r="233" spans="1:42" ht="255" hidden="1">
      <c r="A233" s="203" t="s">
        <v>1488</v>
      </c>
      <c r="B233" s="203" t="s">
        <v>1573</v>
      </c>
      <c r="C233" s="203" t="s">
        <v>1490</v>
      </c>
      <c r="D233" s="203" t="s">
        <v>1574</v>
      </c>
      <c r="E233" s="203" t="s">
        <v>1492</v>
      </c>
      <c r="F233" s="203" t="s">
        <v>2074</v>
      </c>
      <c r="G233" s="203">
        <v>7226611</v>
      </c>
      <c r="H233" s="203" t="s">
        <v>2075</v>
      </c>
      <c r="I233" s="203" t="s">
        <v>240</v>
      </c>
      <c r="J233" s="203" t="s">
        <v>41</v>
      </c>
      <c r="K233" s="203" t="s">
        <v>2076</v>
      </c>
      <c r="L233" s="203" t="s">
        <v>2077</v>
      </c>
      <c r="M233" s="203" t="s">
        <v>32</v>
      </c>
      <c r="N233" s="203">
        <v>2008</v>
      </c>
      <c r="O233" s="203" t="s">
        <v>2078</v>
      </c>
      <c r="P233" s="203" t="s">
        <v>1580</v>
      </c>
      <c r="Q233" s="203">
        <v>0.29670679999999999</v>
      </c>
      <c r="R233" s="203" t="s">
        <v>1667</v>
      </c>
      <c r="S233" s="203" t="s">
        <v>41</v>
      </c>
      <c r="T233" s="203"/>
      <c r="U233" s="203">
        <v>113</v>
      </c>
      <c r="V233" s="203" t="s">
        <v>2079</v>
      </c>
      <c r="W233" s="203" t="s">
        <v>36</v>
      </c>
      <c r="X233" s="203"/>
      <c r="Y233" s="203"/>
      <c r="Z233" s="203"/>
      <c r="AA233" s="203"/>
      <c r="AB233" s="203"/>
      <c r="AC233" s="231" t="s">
        <v>2304</v>
      </c>
      <c r="AD233" s="231">
        <v>1.8830345826543544E-2</v>
      </c>
      <c r="AE233" s="231" t="s">
        <v>2722</v>
      </c>
      <c r="AF233" s="231"/>
      <c r="AG233" s="231"/>
      <c r="AH233" s="231" t="s">
        <v>2793</v>
      </c>
      <c r="AI233" s="231">
        <v>2</v>
      </c>
      <c r="AJ233" s="182">
        <v>40865</v>
      </c>
      <c r="AK233" s="231"/>
      <c r="AL233" s="231" t="s">
        <v>2580</v>
      </c>
      <c r="AM233" s="231"/>
      <c r="AN233" s="231" t="s">
        <v>2581</v>
      </c>
      <c r="AO233" s="231">
        <f t="shared" si="14"/>
        <v>2.1278290783994205</v>
      </c>
      <c r="AP233" s="232" t="s">
        <v>2813</v>
      </c>
    </row>
    <row r="234" spans="1:42" ht="140.25" hidden="1">
      <c r="A234" s="203" t="s">
        <v>884</v>
      </c>
      <c r="B234" s="203" t="s">
        <v>2080</v>
      </c>
      <c r="C234" s="203" t="s">
        <v>234</v>
      </c>
      <c r="D234" s="203" t="s">
        <v>2081</v>
      </c>
      <c r="E234" s="203" t="s">
        <v>236</v>
      </c>
      <c r="F234" s="203" t="s">
        <v>2082</v>
      </c>
      <c r="G234" s="203" t="s">
        <v>2083</v>
      </c>
      <c r="H234" s="203" t="s">
        <v>2084</v>
      </c>
      <c r="I234" s="203" t="s">
        <v>240</v>
      </c>
      <c r="J234" s="203" t="s">
        <v>1690</v>
      </c>
      <c r="K234" s="203" t="s">
        <v>2085</v>
      </c>
      <c r="L234" s="203" t="s">
        <v>50</v>
      </c>
      <c r="M234" s="203" t="s">
        <v>32</v>
      </c>
      <c r="N234" s="203">
        <v>2008</v>
      </c>
      <c r="O234" s="203" t="s">
        <v>2086</v>
      </c>
      <c r="P234" s="203" t="s">
        <v>2087</v>
      </c>
      <c r="Q234" s="203">
        <v>21.605581999999998</v>
      </c>
      <c r="R234" s="203" t="s">
        <v>1918</v>
      </c>
      <c r="S234" s="203" t="s">
        <v>41</v>
      </c>
      <c r="T234" s="203"/>
      <c r="U234" s="203">
        <v>9.4700000000000006</v>
      </c>
      <c r="V234" s="203" t="s">
        <v>35</v>
      </c>
      <c r="W234" s="203" t="s">
        <v>36</v>
      </c>
      <c r="X234" s="203" t="s">
        <v>2397</v>
      </c>
      <c r="Y234" s="203" t="s">
        <v>2398</v>
      </c>
      <c r="Z234" s="203"/>
      <c r="AA234" s="203"/>
      <c r="AB234" s="203"/>
      <c r="AC234" s="231" t="s">
        <v>2390</v>
      </c>
      <c r="AD234" s="231">
        <v>0.32919999999999999</v>
      </c>
      <c r="AE234" s="231">
        <v>90677114</v>
      </c>
      <c r="AF234" s="231">
        <v>21</v>
      </c>
      <c r="AG234" s="231"/>
      <c r="AH234" s="231" t="s">
        <v>2399</v>
      </c>
      <c r="AI234" s="231">
        <v>2</v>
      </c>
      <c r="AJ234" s="182">
        <v>40853</v>
      </c>
      <c r="AK234" s="231"/>
      <c r="AL234" s="231" t="s">
        <v>2580</v>
      </c>
      <c r="AM234" s="231" t="s">
        <v>2520</v>
      </c>
      <c r="AN234" s="231"/>
      <c r="AO234" s="231">
        <f t="shared" ref="AO234:AO240" si="15">AD234*AF234</f>
        <v>6.9131999999999998</v>
      </c>
      <c r="AP234" s="232" t="s">
        <v>2813</v>
      </c>
    </row>
    <row r="235" spans="1:42" ht="140.25" hidden="1">
      <c r="A235" s="203" t="s">
        <v>884</v>
      </c>
      <c r="B235" s="203" t="s">
        <v>2080</v>
      </c>
      <c r="C235" s="203" t="s">
        <v>234</v>
      </c>
      <c r="D235" s="203" t="s">
        <v>2081</v>
      </c>
      <c r="E235" s="203" t="s">
        <v>236</v>
      </c>
      <c r="F235" s="203" t="s">
        <v>2082</v>
      </c>
      <c r="G235" s="203" t="s">
        <v>2083</v>
      </c>
      <c r="H235" s="203" t="s">
        <v>2084</v>
      </c>
      <c r="I235" s="203" t="s">
        <v>240</v>
      </c>
      <c r="J235" s="203" t="s">
        <v>1690</v>
      </c>
      <c r="K235" s="203" t="s">
        <v>2085</v>
      </c>
      <c r="L235" s="203" t="s">
        <v>50</v>
      </c>
      <c r="M235" s="203" t="s">
        <v>32</v>
      </c>
      <c r="N235" s="203">
        <v>2008</v>
      </c>
      <c r="O235" s="203" t="s">
        <v>2086</v>
      </c>
      <c r="P235" s="203" t="s">
        <v>2087</v>
      </c>
      <c r="Q235" s="203">
        <v>21.605581999999998</v>
      </c>
      <c r="R235" s="203" t="s">
        <v>1918</v>
      </c>
      <c r="S235" s="203" t="s">
        <v>41</v>
      </c>
      <c r="T235" s="203"/>
      <c r="U235" s="203">
        <v>9.4700000000000006</v>
      </c>
      <c r="V235" s="203" t="s">
        <v>35</v>
      </c>
      <c r="W235" s="203" t="s">
        <v>36</v>
      </c>
      <c r="X235" s="203" t="s">
        <v>2397</v>
      </c>
      <c r="Y235" s="203" t="s">
        <v>2398</v>
      </c>
      <c r="Z235" s="203"/>
      <c r="AA235" s="203"/>
      <c r="AB235" s="203"/>
      <c r="AC235" s="231" t="s">
        <v>2390</v>
      </c>
      <c r="AD235" s="231">
        <v>0.38009999999999999</v>
      </c>
      <c r="AE235" s="231">
        <v>90677314</v>
      </c>
      <c r="AF235" s="231">
        <v>21</v>
      </c>
      <c r="AG235" s="231"/>
      <c r="AH235" s="231" t="s">
        <v>2399</v>
      </c>
      <c r="AI235" s="231">
        <v>2</v>
      </c>
      <c r="AJ235" s="182">
        <v>40853</v>
      </c>
      <c r="AK235" s="231"/>
      <c r="AL235" s="231" t="s">
        <v>2580</v>
      </c>
      <c r="AM235" s="231" t="s">
        <v>2520</v>
      </c>
      <c r="AN235" s="231"/>
      <c r="AO235" s="231">
        <f t="shared" si="15"/>
        <v>7.9821</v>
      </c>
      <c r="AP235" s="232" t="s">
        <v>2813</v>
      </c>
    </row>
    <row r="236" spans="1:42" ht="140.25" hidden="1">
      <c r="A236" s="203" t="s">
        <v>884</v>
      </c>
      <c r="B236" s="203" t="s">
        <v>2080</v>
      </c>
      <c r="C236" s="203" t="s">
        <v>234</v>
      </c>
      <c r="D236" s="203" t="s">
        <v>2081</v>
      </c>
      <c r="E236" s="203" t="s">
        <v>236</v>
      </c>
      <c r="F236" s="203" t="s">
        <v>2082</v>
      </c>
      <c r="G236" s="203" t="s">
        <v>2083</v>
      </c>
      <c r="H236" s="203" t="s">
        <v>2084</v>
      </c>
      <c r="I236" s="203" t="s">
        <v>240</v>
      </c>
      <c r="J236" s="203" t="s">
        <v>1690</v>
      </c>
      <c r="K236" s="203" t="s">
        <v>2085</v>
      </c>
      <c r="L236" s="203" t="s">
        <v>50</v>
      </c>
      <c r="M236" s="203" t="s">
        <v>32</v>
      </c>
      <c r="N236" s="203">
        <v>2008</v>
      </c>
      <c r="O236" s="203" t="s">
        <v>2086</v>
      </c>
      <c r="P236" s="203" t="s">
        <v>2087</v>
      </c>
      <c r="Q236" s="203">
        <v>21.605581999999998</v>
      </c>
      <c r="R236" s="203" t="s">
        <v>1918</v>
      </c>
      <c r="S236" s="203" t="s">
        <v>41</v>
      </c>
      <c r="T236" s="203"/>
      <c r="U236" s="203">
        <v>9.4700000000000006</v>
      </c>
      <c r="V236" s="203" t="s">
        <v>35</v>
      </c>
      <c r="W236" s="203" t="s">
        <v>36</v>
      </c>
      <c r="X236" s="203" t="s">
        <v>2397</v>
      </c>
      <c r="Y236" s="203" t="s">
        <v>2398</v>
      </c>
      <c r="Z236" s="203"/>
      <c r="AA236" s="203"/>
      <c r="AB236" s="203"/>
      <c r="AC236" s="231" t="s">
        <v>2390</v>
      </c>
      <c r="AD236" s="231">
        <v>0.29070000000000001</v>
      </c>
      <c r="AE236" s="231">
        <v>90677514</v>
      </c>
      <c r="AF236" s="231">
        <v>21</v>
      </c>
      <c r="AG236" s="231"/>
      <c r="AH236" s="231" t="s">
        <v>2399</v>
      </c>
      <c r="AI236" s="231">
        <v>2</v>
      </c>
      <c r="AJ236" s="182">
        <v>40853</v>
      </c>
      <c r="AK236" s="231"/>
      <c r="AL236" s="231" t="s">
        <v>2580</v>
      </c>
      <c r="AM236" s="231" t="s">
        <v>2520</v>
      </c>
      <c r="AN236" s="231"/>
      <c r="AO236" s="231">
        <f t="shared" si="15"/>
        <v>6.1047000000000002</v>
      </c>
      <c r="AP236" s="232" t="s">
        <v>2813</v>
      </c>
    </row>
    <row r="237" spans="1:42" ht="140.25" hidden="1">
      <c r="A237" s="203" t="s">
        <v>884</v>
      </c>
      <c r="B237" s="203" t="s">
        <v>2088</v>
      </c>
      <c r="C237" s="203" t="s">
        <v>234</v>
      </c>
      <c r="D237" s="203" t="s">
        <v>2089</v>
      </c>
      <c r="E237" s="203" t="s">
        <v>236</v>
      </c>
      <c r="F237" s="203" t="s">
        <v>215</v>
      </c>
      <c r="G237" s="203">
        <v>7364611</v>
      </c>
      <c r="H237" s="203" t="s">
        <v>2090</v>
      </c>
      <c r="I237" s="203" t="s">
        <v>240</v>
      </c>
      <c r="J237" s="203" t="s">
        <v>41</v>
      </c>
      <c r="K237" s="203" t="s">
        <v>2091</v>
      </c>
      <c r="L237" s="203" t="s">
        <v>50</v>
      </c>
      <c r="M237" s="203" t="s">
        <v>32</v>
      </c>
      <c r="N237" s="203">
        <v>2008</v>
      </c>
      <c r="O237" s="203" t="s">
        <v>2092</v>
      </c>
      <c r="P237" s="203" t="s">
        <v>2093</v>
      </c>
      <c r="Q237" s="203">
        <v>30.260347599999996</v>
      </c>
      <c r="R237" s="203" t="s">
        <v>1667</v>
      </c>
      <c r="S237" s="203" t="s">
        <v>41</v>
      </c>
      <c r="T237" s="203"/>
      <c r="U237" s="203">
        <v>18</v>
      </c>
      <c r="V237" s="203" t="s">
        <v>35</v>
      </c>
      <c r="W237" s="203" t="s">
        <v>36</v>
      </c>
      <c r="X237" s="203" t="s">
        <v>2397</v>
      </c>
      <c r="Y237" s="203" t="s">
        <v>2400</v>
      </c>
      <c r="Z237" s="203"/>
      <c r="AA237" s="203"/>
      <c r="AB237" s="203"/>
      <c r="AC237" s="231" t="s">
        <v>2390</v>
      </c>
      <c r="AD237" s="231">
        <v>0.21929999999999999</v>
      </c>
      <c r="AE237" s="231">
        <v>90614014</v>
      </c>
      <c r="AF237" s="231">
        <v>20</v>
      </c>
      <c r="AG237" s="231"/>
      <c r="AH237" s="231" t="s">
        <v>2401</v>
      </c>
      <c r="AI237" s="231">
        <v>2</v>
      </c>
      <c r="AJ237" s="182">
        <v>40853</v>
      </c>
      <c r="AK237" s="231"/>
      <c r="AL237" s="231" t="s">
        <v>2580</v>
      </c>
      <c r="AM237" s="231" t="s">
        <v>2520</v>
      </c>
      <c r="AN237" s="231"/>
      <c r="AO237" s="231">
        <f t="shared" si="15"/>
        <v>4.3860000000000001</v>
      </c>
      <c r="AP237" s="232" t="s">
        <v>2813</v>
      </c>
    </row>
    <row r="238" spans="1:42" ht="140.25" hidden="1">
      <c r="A238" s="203" t="s">
        <v>884</v>
      </c>
      <c r="B238" s="203" t="s">
        <v>2088</v>
      </c>
      <c r="C238" s="203" t="s">
        <v>234</v>
      </c>
      <c r="D238" s="203" t="s">
        <v>2089</v>
      </c>
      <c r="E238" s="203" t="s">
        <v>236</v>
      </c>
      <c r="F238" s="203" t="s">
        <v>215</v>
      </c>
      <c r="G238" s="203">
        <v>7364611</v>
      </c>
      <c r="H238" s="203" t="s">
        <v>2090</v>
      </c>
      <c r="I238" s="203" t="s">
        <v>240</v>
      </c>
      <c r="J238" s="203" t="s">
        <v>41</v>
      </c>
      <c r="K238" s="203" t="s">
        <v>2091</v>
      </c>
      <c r="L238" s="203" t="s">
        <v>50</v>
      </c>
      <c r="M238" s="203" t="s">
        <v>32</v>
      </c>
      <c r="N238" s="203">
        <v>2008</v>
      </c>
      <c r="O238" s="203" t="s">
        <v>2092</v>
      </c>
      <c r="P238" s="203" t="s">
        <v>2093</v>
      </c>
      <c r="Q238" s="203">
        <v>30.260347599999996</v>
      </c>
      <c r="R238" s="203" t="s">
        <v>1667</v>
      </c>
      <c r="S238" s="203" t="s">
        <v>41</v>
      </c>
      <c r="T238" s="203"/>
      <c r="U238" s="203">
        <v>18</v>
      </c>
      <c r="V238" s="203" t="s">
        <v>35</v>
      </c>
      <c r="W238" s="203" t="s">
        <v>36</v>
      </c>
      <c r="X238" s="203" t="s">
        <v>2397</v>
      </c>
      <c r="Y238" s="203" t="s">
        <v>2400</v>
      </c>
      <c r="Z238" s="203"/>
      <c r="AA238" s="203"/>
      <c r="AB238" s="203"/>
      <c r="AC238" s="231" t="s">
        <v>2390</v>
      </c>
      <c r="AD238" s="231">
        <v>0.74409999999999998</v>
      </c>
      <c r="AE238" s="231">
        <v>90614114</v>
      </c>
      <c r="AF238" s="231">
        <v>20</v>
      </c>
      <c r="AG238" s="231"/>
      <c r="AH238" s="231" t="s">
        <v>2401</v>
      </c>
      <c r="AI238" s="231">
        <v>2</v>
      </c>
      <c r="AJ238" s="182">
        <v>40853</v>
      </c>
      <c r="AK238" s="231"/>
      <c r="AL238" s="231" t="s">
        <v>2580</v>
      </c>
      <c r="AM238" s="231" t="s">
        <v>2520</v>
      </c>
      <c r="AN238" s="231"/>
      <c r="AO238" s="231">
        <f t="shared" si="15"/>
        <v>14.882</v>
      </c>
      <c r="AP238" s="232" t="s">
        <v>2813</v>
      </c>
    </row>
    <row r="239" spans="1:42" ht="140.25" hidden="1">
      <c r="A239" s="203" t="s">
        <v>884</v>
      </c>
      <c r="B239" s="203" t="s">
        <v>2088</v>
      </c>
      <c r="C239" s="203" t="s">
        <v>234</v>
      </c>
      <c r="D239" s="203" t="s">
        <v>2089</v>
      </c>
      <c r="E239" s="203" t="s">
        <v>236</v>
      </c>
      <c r="F239" s="203" t="s">
        <v>215</v>
      </c>
      <c r="G239" s="203">
        <v>7364611</v>
      </c>
      <c r="H239" s="203" t="s">
        <v>2090</v>
      </c>
      <c r="I239" s="203" t="s">
        <v>240</v>
      </c>
      <c r="J239" s="203" t="s">
        <v>41</v>
      </c>
      <c r="K239" s="203" t="s">
        <v>2091</v>
      </c>
      <c r="L239" s="203" t="s">
        <v>50</v>
      </c>
      <c r="M239" s="203" t="s">
        <v>32</v>
      </c>
      <c r="N239" s="203">
        <v>2008</v>
      </c>
      <c r="O239" s="203" t="s">
        <v>2092</v>
      </c>
      <c r="P239" s="203" t="s">
        <v>2093</v>
      </c>
      <c r="Q239" s="203">
        <v>30.260347599999996</v>
      </c>
      <c r="R239" s="203" t="s">
        <v>1667</v>
      </c>
      <c r="S239" s="203" t="s">
        <v>41</v>
      </c>
      <c r="T239" s="203"/>
      <c r="U239" s="203">
        <v>18</v>
      </c>
      <c r="V239" s="203" t="s">
        <v>35</v>
      </c>
      <c r="W239" s="203" t="s">
        <v>36</v>
      </c>
      <c r="X239" s="203" t="s">
        <v>2397</v>
      </c>
      <c r="Y239" s="203" t="s">
        <v>2400</v>
      </c>
      <c r="Z239" s="203"/>
      <c r="AA239" s="203"/>
      <c r="AB239" s="203"/>
      <c r="AC239" s="231" t="s">
        <v>2390</v>
      </c>
      <c r="AD239" s="231">
        <v>1.8499999999999999E-2</v>
      </c>
      <c r="AE239" s="231">
        <v>90614314</v>
      </c>
      <c r="AF239" s="231">
        <v>20</v>
      </c>
      <c r="AG239" s="231"/>
      <c r="AH239" s="231" t="s">
        <v>2401</v>
      </c>
      <c r="AI239" s="231">
        <v>2</v>
      </c>
      <c r="AJ239" s="182">
        <v>40853</v>
      </c>
      <c r="AK239" s="231"/>
      <c r="AL239" s="231" t="s">
        <v>2580</v>
      </c>
      <c r="AM239" s="231" t="s">
        <v>2520</v>
      </c>
      <c r="AN239" s="231"/>
      <c r="AO239" s="231">
        <f t="shared" si="15"/>
        <v>0.37</v>
      </c>
      <c r="AP239" s="232" t="s">
        <v>2813</v>
      </c>
    </row>
    <row r="240" spans="1:42" ht="140.25" hidden="1">
      <c r="A240" s="203" t="s">
        <v>884</v>
      </c>
      <c r="B240" s="203" t="s">
        <v>2088</v>
      </c>
      <c r="C240" s="203" t="s">
        <v>234</v>
      </c>
      <c r="D240" s="203" t="s">
        <v>2089</v>
      </c>
      <c r="E240" s="203" t="s">
        <v>236</v>
      </c>
      <c r="F240" s="203" t="s">
        <v>215</v>
      </c>
      <c r="G240" s="203">
        <v>7364611</v>
      </c>
      <c r="H240" s="203" t="s">
        <v>2090</v>
      </c>
      <c r="I240" s="203" t="s">
        <v>240</v>
      </c>
      <c r="J240" s="203" t="s">
        <v>41</v>
      </c>
      <c r="K240" s="203" t="s">
        <v>2091</v>
      </c>
      <c r="L240" s="203" t="s">
        <v>50</v>
      </c>
      <c r="M240" s="203" t="s">
        <v>32</v>
      </c>
      <c r="N240" s="203">
        <v>2008</v>
      </c>
      <c r="O240" s="203" t="s">
        <v>2092</v>
      </c>
      <c r="P240" s="203" t="s">
        <v>2093</v>
      </c>
      <c r="Q240" s="203">
        <v>30.260347599999996</v>
      </c>
      <c r="R240" s="203" t="s">
        <v>1667</v>
      </c>
      <c r="S240" s="203" t="s">
        <v>41</v>
      </c>
      <c r="T240" s="203"/>
      <c r="U240" s="203">
        <v>18</v>
      </c>
      <c r="V240" s="203" t="s">
        <v>35</v>
      </c>
      <c r="W240" s="203" t="s">
        <v>36</v>
      </c>
      <c r="X240" s="203" t="s">
        <v>2397</v>
      </c>
      <c r="Y240" s="203" t="s">
        <v>2400</v>
      </c>
      <c r="Z240" s="203"/>
      <c r="AA240" s="203"/>
      <c r="AB240" s="203"/>
      <c r="AC240" s="231" t="s">
        <v>2390</v>
      </c>
      <c r="AD240" s="231">
        <v>1.8100000000000002E-2</v>
      </c>
      <c r="AE240" s="231">
        <v>90614614</v>
      </c>
      <c r="AF240" s="231">
        <v>20</v>
      </c>
      <c r="AG240" s="231"/>
      <c r="AH240" s="231" t="s">
        <v>2401</v>
      </c>
      <c r="AI240" s="231">
        <v>2</v>
      </c>
      <c r="AJ240" s="182">
        <v>40853</v>
      </c>
      <c r="AK240" s="231"/>
      <c r="AL240" s="231" t="s">
        <v>2580</v>
      </c>
      <c r="AM240" s="231" t="s">
        <v>2520</v>
      </c>
      <c r="AN240" s="231"/>
      <c r="AO240" s="231">
        <f t="shared" si="15"/>
        <v>0.36200000000000004</v>
      </c>
      <c r="AP240" s="232" t="s">
        <v>2813</v>
      </c>
    </row>
    <row r="241" spans="1:42" ht="165.75" hidden="1">
      <c r="A241" s="203" t="s">
        <v>885</v>
      </c>
      <c r="B241" s="203" t="s">
        <v>1810</v>
      </c>
      <c r="C241" s="203" t="s">
        <v>245</v>
      </c>
      <c r="D241" s="203" t="s">
        <v>1811</v>
      </c>
      <c r="E241" s="203" t="s">
        <v>247</v>
      </c>
      <c r="F241" s="203" t="s">
        <v>2094</v>
      </c>
      <c r="G241" s="203">
        <v>7428011</v>
      </c>
      <c r="H241" s="203" t="s">
        <v>2095</v>
      </c>
      <c r="I241" s="203" t="s">
        <v>240</v>
      </c>
      <c r="J241" s="203" t="s">
        <v>41</v>
      </c>
      <c r="K241" s="203" t="s">
        <v>2096</v>
      </c>
      <c r="L241" s="203" t="s">
        <v>2097</v>
      </c>
      <c r="M241" s="203" t="s">
        <v>32</v>
      </c>
      <c r="N241" s="203">
        <v>2008</v>
      </c>
      <c r="O241" s="203" t="s">
        <v>2098</v>
      </c>
      <c r="P241" s="203" t="s">
        <v>2099</v>
      </c>
      <c r="Q241" s="203">
        <v>59.462158000000002</v>
      </c>
      <c r="R241" s="203" t="s">
        <v>1667</v>
      </c>
      <c r="S241" s="203" t="s">
        <v>41</v>
      </c>
      <c r="T241" s="203">
        <v>7.5961999999999999E-9</v>
      </c>
      <c r="U241" s="203">
        <v>3</v>
      </c>
      <c r="V241" s="203" t="s">
        <v>2100</v>
      </c>
      <c r="W241" s="203" t="s">
        <v>36</v>
      </c>
      <c r="X241" s="203"/>
      <c r="Y241" s="203"/>
      <c r="Z241" s="203"/>
      <c r="AA241" s="203"/>
      <c r="AB241" s="203"/>
      <c r="AC241" s="231" t="s">
        <v>2304</v>
      </c>
      <c r="AD241" s="231">
        <v>1.3495276653171389E-2</v>
      </c>
      <c r="AE241" s="231">
        <v>157514</v>
      </c>
      <c r="AF241" s="231"/>
      <c r="AG241" s="231"/>
      <c r="AH241" s="231" t="s">
        <v>2794</v>
      </c>
      <c r="AI241" s="231">
        <v>2</v>
      </c>
      <c r="AJ241" s="182">
        <v>40872</v>
      </c>
      <c r="AK241" s="231"/>
      <c r="AL241" s="231" t="s">
        <v>2723</v>
      </c>
      <c r="AM241" s="231" t="s">
        <v>2581</v>
      </c>
      <c r="AN241" s="231"/>
      <c r="AO241" s="231">
        <f t="shared" ref="AO241:AO251" si="16">AD241*U241</f>
        <v>4.0485829959514164E-2</v>
      </c>
      <c r="AP241" s="232" t="s">
        <v>2813</v>
      </c>
    </row>
    <row r="242" spans="1:42" ht="165.75" hidden="1">
      <c r="A242" s="203" t="s">
        <v>885</v>
      </c>
      <c r="B242" s="203" t="s">
        <v>1810</v>
      </c>
      <c r="C242" s="203" t="s">
        <v>245</v>
      </c>
      <c r="D242" s="203" t="s">
        <v>1811</v>
      </c>
      <c r="E242" s="203" t="s">
        <v>247</v>
      </c>
      <c r="F242" s="203" t="s">
        <v>2094</v>
      </c>
      <c r="G242" s="203">
        <v>7428011</v>
      </c>
      <c r="H242" s="203" t="s">
        <v>2095</v>
      </c>
      <c r="I242" s="203" t="s">
        <v>240</v>
      </c>
      <c r="J242" s="203" t="s">
        <v>41</v>
      </c>
      <c r="K242" s="203" t="s">
        <v>2096</v>
      </c>
      <c r="L242" s="203" t="s">
        <v>2097</v>
      </c>
      <c r="M242" s="203" t="s">
        <v>32</v>
      </c>
      <c r="N242" s="203">
        <v>2008</v>
      </c>
      <c r="O242" s="203" t="s">
        <v>2098</v>
      </c>
      <c r="P242" s="203" t="s">
        <v>2099</v>
      </c>
      <c r="Q242" s="203">
        <v>59.462158000000002</v>
      </c>
      <c r="R242" s="203" t="s">
        <v>1667</v>
      </c>
      <c r="S242" s="203" t="s">
        <v>41</v>
      </c>
      <c r="T242" s="203">
        <v>7.5961999999999999E-9</v>
      </c>
      <c r="U242" s="203">
        <v>3</v>
      </c>
      <c r="V242" s="203" t="s">
        <v>2100</v>
      </c>
      <c r="W242" s="203" t="s">
        <v>36</v>
      </c>
      <c r="X242" s="203"/>
      <c r="Y242" s="203"/>
      <c r="Z242" s="203"/>
      <c r="AA242" s="203"/>
      <c r="AB242" s="203"/>
      <c r="AC242" s="231" t="s">
        <v>2304</v>
      </c>
      <c r="AD242" s="231">
        <v>0.58940620782726039</v>
      </c>
      <c r="AE242" s="231">
        <v>878314</v>
      </c>
      <c r="AF242" s="231"/>
      <c r="AG242" s="231"/>
      <c r="AH242" s="231" t="s">
        <v>2795</v>
      </c>
      <c r="AI242" s="231">
        <v>2</v>
      </c>
      <c r="AJ242" s="182">
        <v>40872</v>
      </c>
      <c r="AK242" s="231"/>
      <c r="AL242" s="231" t="s">
        <v>2723</v>
      </c>
      <c r="AM242" s="231" t="s">
        <v>2581</v>
      </c>
      <c r="AN242" s="231"/>
      <c r="AO242" s="231">
        <f t="shared" si="16"/>
        <v>1.7682186234817812</v>
      </c>
      <c r="AP242" s="232" t="s">
        <v>2813</v>
      </c>
    </row>
    <row r="243" spans="1:42" ht="165.75" hidden="1">
      <c r="A243" s="203" t="s">
        <v>885</v>
      </c>
      <c r="B243" s="203" t="s">
        <v>1810</v>
      </c>
      <c r="C243" s="203" t="s">
        <v>245</v>
      </c>
      <c r="D243" s="203" t="s">
        <v>1811</v>
      </c>
      <c r="E243" s="203" t="s">
        <v>247</v>
      </c>
      <c r="F243" s="203" t="s">
        <v>2094</v>
      </c>
      <c r="G243" s="203">
        <v>7428011</v>
      </c>
      <c r="H243" s="203" t="s">
        <v>2095</v>
      </c>
      <c r="I243" s="203" t="s">
        <v>240</v>
      </c>
      <c r="J243" s="203" t="s">
        <v>41</v>
      </c>
      <c r="K243" s="203" t="s">
        <v>2096</v>
      </c>
      <c r="L243" s="203" t="s">
        <v>2097</v>
      </c>
      <c r="M243" s="203" t="s">
        <v>32</v>
      </c>
      <c r="N243" s="203">
        <v>2008</v>
      </c>
      <c r="O243" s="203" t="s">
        <v>2098</v>
      </c>
      <c r="P243" s="203" t="s">
        <v>2099</v>
      </c>
      <c r="Q243" s="203">
        <v>59.462158000000002</v>
      </c>
      <c r="R243" s="203" t="s">
        <v>1667</v>
      </c>
      <c r="S243" s="203" t="s">
        <v>41</v>
      </c>
      <c r="T243" s="203">
        <v>7.5961999999999999E-9</v>
      </c>
      <c r="U243" s="203">
        <v>3</v>
      </c>
      <c r="V243" s="203" t="s">
        <v>2100</v>
      </c>
      <c r="W243" s="203" t="s">
        <v>36</v>
      </c>
      <c r="X243" s="203"/>
      <c r="Y243" s="203"/>
      <c r="Z243" s="203"/>
      <c r="AA243" s="203"/>
      <c r="AB243" s="203"/>
      <c r="AC243" s="231" t="s">
        <v>2304</v>
      </c>
      <c r="AD243" s="231">
        <v>0.3970985155195681</v>
      </c>
      <c r="AE243" s="231">
        <v>878414</v>
      </c>
      <c r="AF243" s="231"/>
      <c r="AG243" s="231"/>
      <c r="AH243" s="231" t="s">
        <v>2795</v>
      </c>
      <c r="AI243" s="231">
        <v>2</v>
      </c>
      <c r="AJ243" s="182">
        <v>40872</v>
      </c>
      <c r="AK243" s="231"/>
      <c r="AL243" s="231" t="s">
        <v>2723</v>
      </c>
      <c r="AM243" s="231" t="s">
        <v>2581</v>
      </c>
      <c r="AN243" s="231"/>
      <c r="AO243" s="231">
        <f t="shared" si="16"/>
        <v>1.1912955465587043</v>
      </c>
      <c r="AP243" s="232" t="s">
        <v>2813</v>
      </c>
    </row>
    <row r="244" spans="1:42" ht="140.25" hidden="1">
      <c r="A244" s="203" t="s">
        <v>889</v>
      </c>
      <c r="B244" s="203" t="s">
        <v>2102</v>
      </c>
      <c r="C244" s="203" t="s">
        <v>301</v>
      </c>
      <c r="D244" s="203" t="s">
        <v>2103</v>
      </c>
      <c r="E244" s="203" t="s">
        <v>303</v>
      </c>
      <c r="F244" s="203" t="s">
        <v>2104</v>
      </c>
      <c r="G244" s="203">
        <v>8130911</v>
      </c>
      <c r="H244" s="203" t="s">
        <v>2105</v>
      </c>
      <c r="I244" s="203" t="s">
        <v>240</v>
      </c>
      <c r="J244" s="203" t="s">
        <v>41</v>
      </c>
      <c r="K244" s="203" t="s">
        <v>2106</v>
      </c>
      <c r="L244" s="203" t="s">
        <v>50</v>
      </c>
      <c r="M244" s="203" t="s">
        <v>32</v>
      </c>
      <c r="N244" s="203">
        <v>1997</v>
      </c>
      <c r="O244" s="203" t="s">
        <v>2107</v>
      </c>
      <c r="P244" s="203" t="s">
        <v>2108</v>
      </c>
      <c r="Q244" s="203">
        <v>18.083128000000002</v>
      </c>
      <c r="R244" s="203" t="s">
        <v>1667</v>
      </c>
      <c r="S244" s="203" t="s">
        <v>41</v>
      </c>
      <c r="T244" s="203"/>
      <c r="U244" s="203">
        <v>122.002</v>
      </c>
      <c r="V244" s="203" t="s">
        <v>2109</v>
      </c>
      <c r="W244" s="203" t="s">
        <v>36</v>
      </c>
      <c r="X244" s="203"/>
      <c r="Y244" s="203"/>
      <c r="Z244" s="203"/>
      <c r="AA244" s="203"/>
      <c r="AB244" s="203"/>
      <c r="AC244" s="231" t="s">
        <v>2304</v>
      </c>
      <c r="AD244" s="231">
        <v>1</v>
      </c>
      <c r="AE244" s="231">
        <v>100562614</v>
      </c>
      <c r="AF244" s="231"/>
      <c r="AG244" s="231"/>
      <c r="AH244" s="231" t="s">
        <v>2796</v>
      </c>
      <c r="AI244" s="231">
        <v>2</v>
      </c>
      <c r="AJ244" s="182">
        <v>40865</v>
      </c>
      <c r="AK244" s="231"/>
      <c r="AL244" s="231" t="s">
        <v>2580</v>
      </c>
      <c r="AM244" s="231" t="s">
        <v>2581</v>
      </c>
      <c r="AN244" s="231"/>
      <c r="AO244" s="231">
        <f t="shared" si="16"/>
        <v>122.002</v>
      </c>
      <c r="AP244" s="232" t="s">
        <v>2813</v>
      </c>
    </row>
    <row r="245" spans="1:42" ht="204" hidden="1">
      <c r="A245" s="203" t="s">
        <v>884</v>
      </c>
      <c r="B245" s="203">
        <v>18165</v>
      </c>
      <c r="C245" s="203" t="s">
        <v>234</v>
      </c>
      <c r="D245" s="203" t="s">
        <v>2110</v>
      </c>
      <c r="E245" s="203" t="s">
        <v>236</v>
      </c>
      <c r="F245" s="203" t="s">
        <v>1974</v>
      </c>
      <c r="G245" s="203" t="s">
        <v>2111</v>
      </c>
      <c r="H245" s="203" t="s">
        <v>2112</v>
      </c>
      <c r="I245" s="203" t="s">
        <v>240</v>
      </c>
      <c r="J245" s="203" t="s">
        <v>1690</v>
      </c>
      <c r="K245" s="203" t="s">
        <v>2113</v>
      </c>
      <c r="L245" s="203" t="s">
        <v>50</v>
      </c>
      <c r="M245" s="203" t="s">
        <v>32</v>
      </c>
      <c r="N245" s="203">
        <v>2008</v>
      </c>
      <c r="O245" s="203" t="s">
        <v>2114</v>
      </c>
      <c r="P245" s="203" t="s">
        <v>2115</v>
      </c>
      <c r="Q245" s="203">
        <v>45.830994199999999</v>
      </c>
      <c r="R245" s="203" t="s">
        <v>2116</v>
      </c>
      <c r="S245" s="203" t="s">
        <v>41</v>
      </c>
      <c r="T245" s="203"/>
      <c r="U245" s="203">
        <v>5.0999999999999996</v>
      </c>
      <c r="V245" s="203" t="s">
        <v>35</v>
      </c>
      <c r="W245" s="203" t="s">
        <v>36</v>
      </c>
      <c r="X245" s="203" t="s">
        <v>2300</v>
      </c>
      <c r="Y245" s="203"/>
      <c r="Z245" s="203"/>
      <c r="AA245" s="203"/>
      <c r="AB245" s="203"/>
      <c r="AC245" s="231" t="s">
        <v>2304</v>
      </c>
      <c r="AD245" s="231">
        <v>1E-3</v>
      </c>
      <c r="AE245" s="231">
        <v>90633114</v>
      </c>
      <c r="AF245" s="231"/>
      <c r="AG245" s="231"/>
      <c r="AH245" s="231" t="s">
        <v>2748</v>
      </c>
      <c r="AI245" s="231">
        <v>2</v>
      </c>
      <c r="AJ245" s="182">
        <v>40853</v>
      </c>
      <c r="AK245" s="231"/>
      <c r="AL245" s="231" t="s">
        <v>2580</v>
      </c>
      <c r="AM245" s="231" t="s">
        <v>2520</v>
      </c>
      <c r="AN245" s="231"/>
      <c r="AO245" s="231">
        <f t="shared" si="16"/>
        <v>5.0999999999999995E-3</v>
      </c>
      <c r="AP245" s="232" t="s">
        <v>2813</v>
      </c>
    </row>
    <row r="246" spans="1:42" ht="153" hidden="1">
      <c r="A246" s="203" t="s">
        <v>884</v>
      </c>
      <c r="B246" s="203">
        <v>18165</v>
      </c>
      <c r="C246" s="203" t="s">
        <v>234</v>
      </c>
      <c r="D246" s="203" t="s">
        <v>2110</v>
      </c>
      <c r="E246" s="203" t="s">
        <v>236</v>
      </c>
      <c r="F246" s="203" t="s">
        <v>1974</v>
      </c>
      <c r="G246" s="203" t="s">
        <v>2111</v>
      </c>
      <c r="H246" s="203" t="s">
        <v>2112</v>
      </c>
      <c r="I246" s="203" t="s">
        <v>240</v>
      </c>
      <c r="J246" s="203" t="s">
        <v>1690</v>
      </c>
      <c r="K246" s="203" t="s">
        <v>2113</v>
      </c>
      <c r="L246" s="203" t="s">
        <v>50</v>
      </c>
      <c r="M246" s="203" t="s">
        <v>32</v>
      </c>
      <c r="N246" s="203">
        <v>2008</v>
      </c>
      <c r="O246" s="203" t="s">
        <v>2114</v>
      </c>
      <c r="P246" s="203" t="s">
        <v>2115</v>
      </c>
      <c r="Q246" s="203">
        <v>45.830994199999999</v>
      </c>
      <c r="R246" s="203" t="s">
        <v>2116</v>
      </c>
      <c r="S246" s="203" t="s">
        <v>41</v>
      </c>
      <c r="T246" s="203"/>
      <c r="U246" s="203">
        <v>5.0999999999999996</v>
      </c>
      <c r="V246" s="203" t="s">
        <v>35</v>
      </c>
      <c r="W246" s="203" t="s">
        <v>36</v>
      </c>
      <c r="X246" s="203" t="s">
        <v>2300</v>
      </c>
      <c r="Y246" s="203"/>
      <c r="Z246" s="203"/>
      <c r="AA246" s="203"/>
      <c r="AB246" s="203"/>
      <c r="AC246" s="231" t="s">
        <v>2304</v>
      </c>
      <c r="AD246" s="231">
        <v>0.09</v>
      </c>
      <c r="AE246" s="231">
        <v>90633214</v>
      </c>
      <c r="AF246" s="231"/>
      <c r="AG246" s="231"/>
      <c r="AH246" s="231" t="s">
        <v>2749</v>
      </c>
      <c r="AI246" s="231">
        <v>2</v>
      </c>
      <c r="AJ246" s="182">
        <v>40853</v>
      </c>
      <c r="AK246" s="231"/>
      <c r="AL246" s="231" t="s">
        <v>2580</v>
      </c>
      <c r="AM246" s="231" t="s">
        <v>2520</v>
      </c>
      <c r="AN246" s="231"/>
      <c r="AO246" s="231">
        <f t="shared" si="16"/>
        <v>0.45899999999999996</v>
      </c>
      <c r="AP246" s="232" t="s">
        <v>2813</v>
      </c>
    </row>
    <row r="247" spans="1:42" ht="153" hidden="1">
      <c r="A247" s="203" t="s">
        <v>884</v>
      </c>
      <c r="B247" s="203">
        <v>18165</v>
      </c>
      <c r="C247" s="203" t="s">
        <v>234</v>
      </c>
      <c r="D247" s="203" t="s">
        <v>2110</v>
      </c>
      <c r="E247" s="203" t="s">
        <v>236</v>
      </c>
      <c r="F247" s="203" t="s">
        <v>1974</v>
      </c>
      <c r="G247" s="203" t="s">
        <v>2111</v>
      </c>
      <c r="H247" s="203" t="s">
        <v>2112</v>
      </c>
      <c r="I247" s="203" t="s">
        <v>240</v>
      </c>
      <c r="J247" s="203" t="s">
        <v>1690</v>
      </c>
      <c r="K247" s="203" t="s">
        <v>2113</v>
      </c>
      <c r="L247" s="203" t="s">
        <v>50</v>
      </c>
      <c r="M247" s="203" t="s">
        <v>32</v>
      </c>
      <c r="N247" s="203">
        <v>2008</v>
      </c>
      <c r="O247" s="203" t="s">
        <v>2114</v>
      </c>
      <c r="P247" s="203" t="s">
        <v>2115</v>
      </c>
      <c r="Q247" s="203">
        <v>45.830994199999999</v>
      </c>
      <c r="R247" s="203" t="s">
        <v>2116</v>
      </c>
      <c r="S247" s="203" t="s">
        <v>41</v>
      </c>
      <c r="T247" s="203"/>
      <c r="U247" s="203">
        <v>5.0999999999999996</v>
      </c>
      <c r="V247" s="203" t="s">
        <v>35</v>
      </c>
      <c r="W247" s="203" t="s">
        <v>36</v>
      </c>
      <c r="X247" s="203" t="s">
        <v>2300</v>
      </c>
      <c r="Y247" s="203"/>
      <c r="Z247" s="203"/>
      <c r="AA247" s="203"/>
      <c r="AB247" s="203"/>
      <c r="AC247" s="231" t="s">
        <v>2304</v>
      </c>
      <c r="AD247" s="231">
        <v>1.1999999999999999E-3</v>
      </c>
      <c r="AE247" s="231">
        <v>90633314</v>
      </c>
      <c r="AF247" s="231"/>
      <c r="AG247" s="231"/>
      <c r="AH247" s="231" t="s">
        <v>2749</v>
      </c>
      <c r="AI247" s="231">
        <v>2</v>
      </c>
      <c r="AJ247" s="182">
        <v>40853</v>
      </c>
      <c r="AK247" s="231"/>
      <c r="AL247" s="231" t="s">
        <v>2580</v>
      </c>
      <c r="AM247" s="231" t="s">
        <v>2520</v>
      </c>
      <c r="AN247" s="231"/>
      <c r="AO247" s="231">
        <f t="shared" si="16"/>
        <v>6.1199999999999987E-3</v>
      </c>
      <c r="AP247" s="232" t="s">
        <v>2813</v>
      </c>
    </row>
    <row r="248" spans="1:42" ht="153" hidden="1">
      <c r="A248" s="203" t="s">
        <v>884</v>
      </c>
      <c r="B248" s="203">
        <v>18165</v>
      </c>
      <c r="C248" s="203" t="s">
        <v>234</v>
      </c>
      <c r="D248" s="203" t="s">
        <v>2110</v>
      </c>
      <c r="E248" s="203" t="s">
        <v>236</v>
      </c>
      <c r="F248" s="203" t="s">
        <v>1974</v>
      </c>
      <c r="G248" s="203" t="s">
        <v>2111</v>
      </c>
      <c r="H248" s="203" t="s">
        <v>2112</v>
      </c>
      <c r="I248" s="203" t="s">
        <v>240</v>
      </c>
      <c r="J248" s="203" t="s">
        <v>1690</v>
      </c>
      <c r="K248" s="203" t="s">
        <v>2113</v>
      </c>
      <c r="L248" s="203" t="s">
        <v>50</v>
      </c>
      <c r="M248" s="203" t="s">
        <v>32</v>
      </c>
      <c r="N248" s="203">
        <v>2008</v>
      </c>
      <c r="O248" s="203" t="s">
        <v>2114</v>
      </c>
      <c r="P248" s="203" t="s">
        <v>2115</v>
      </c>
      <c r="Q248" s="203">
        <v>45.830994199999999</v>
      </c>
      <c r="R248" s="203" t="s">
        <v>2116</v>
      </c>
      <c r="S248" s="203" t="s">
        <v>41</v>
      </c>
      <c r="T248" s="203"/>
      <c r="U248" s="203">
        <v>5.0999999999999996</v>
      </c>
      <c r="V248" s="203" t="s">
        <v>35</v>
      </c>
      <c r="W248" s="203" t="s">
        <v>36</v>
      </c>
      <c r="X248" s="203" t="s">
        <v>2300</v>
      </c>
      <c r="Y248" s="203"/>
      <c r="Z248" s="203"/>
      <c r="AA248" s="203"/>
      <c r="AB248" s="203"/>
      <c r="AC248" s="231" t="s">
        <v>2304</v>
      </c>
      <c r="AD248" s="231">
        <v>5.8200000000000002E-2</v>
      </c>
      <c r="AE248" s="231">
        <v>90634114</v>
      </c>
      <c r="AF248" s="231"/>
      <c r="AG248" s="231"/>
      <c r="AH248" s="231" t="s">
        <v>2749</v>
      </c>
      <c r="AI248" s="231">
        <v>2</v>
      </c>
      <c r="AJ248" s="182">
        <v>40853</v>
      </c>
      <c r="AK248" s="231"/>
      <c r="AL248" s="231" t="s">
        <v>2580</v>
      </c>
      <c r="AM248" s="231" t="s">
        <v>2520</v>
      </c>
      <c r="AN248" s="231"/>
      <c r="AO248" s="231">
        <f t="shared" si="16"/>
        <v>0.29681999999999997</v>
      </c>
      <c r="AP248" s="232" t="s">
        <v>2813</v>
      </c>
    </row>
    <row r="249" spans="1:42" ht="153" hidden="1">
      <c r="A249" s="203" t="s">
        <v>884</v>
      </c>
      <c r="B249" s="203">
        <v>18165</v>
      </c>
      <c r="C249" s="203" t="s">
        <v>234</v>
      </c>
      <c r="D249" s="203" t="s">
        <v>2110</v>
      </c>
      <c r="E249" s="203" t="s">
        <v>236</v>
      </c>
      <c r="F249" s="203" t="s">
        <v>1974</v>
      </c>
      <c r="G249" s="203" t="s">
        <v>2111</v>
      </c>
      <c r="H249" s="203" t="s">
        <v>2112</v>
      </c>
      <c r="I249" s="203" t="s">
        <v>240</v>
      </c>
      <c r="J249" s="203" t="s">
        <v>1690</v>
      </c>
      <c r="K249" s="203" t="s">
        <v>2113</v>
      </c>
      <c r="L249" s="203" t="s">
        <v>50</v>
      </c>
      <c r="M249" s="203" t="s">
        <v>32</v>
      </c>
      <c r="N249" s="203">
        <v>2008</v>
      </c>
      <c r="O249" s="203" t="s">
        <v>2114</v>
      </c>
      <c r="P249" s="203" t="s">
        <v>2115</v>
      </c>
      <c r="Q249" s="203">
        <v>45.830994199999999</v>
      </c>
      <c r="R249" s="203" t="s">
        <v>2116</v>
      </c>
      <c r="S249" s="203" t="s">
        <v>41</v>
      </c>
      <c r="T249" s="203"/>
      <c r="U249" s="203">
        <v>5.0999999999999996</v>
      </c>
      <c r="V249" s="203" t="s">
        <v>35</v>
      </c>
      <c r="W249" s="203" t="s">
        <v>36</v>
      </c>
      <c r="X249" s="203" t="s">
        <v>2300</v>
      </c>
      <c r="Y249" s="203"/>
      <c r="Z249" s="203"/>
      <c r="AA249" s="203"/>
      <c r="AB249" s="203"/>
      <c r="AC249" s="231" t="s">
        <v>2304</v>
      </c>
      <c r="AD249" s="231">
        <v>0.22370000000000001</v>
      </c>
      <c r="AE249" s="231">
        <v>90634214</v>
      </c>
      <c r="AF249" s="231"/>
      <c r="AG249" s="231"/>
      <c r="AH249" s="231" t="s">
        <v>2749</v>
      </c>
      <c r="AI249" s="231">
        <v>2</v>
      </c>
      <c r="AJ249" s="182">
        <v>40853</v>
      </c>
      <c r="AK249" s="231"/>
      <c r="AL249" s="231" t="s">
        <v>2580</v>
      </c>
      <c r="AM249" s="231" t="s">
        <v>2520</v>
      </c>
      <c r="AN249" s="231"/>
      <c r="AO249" s="231">
        <f t="shared" si="16"/>
        <v>1.1408700000000001</v>
      </c>
      <c r="AP249" s="232" t="s">
        <v>2813</v>
      </c>
    </row>
    <row r="250" spans="1:42" ht="153" hidden="1">
      <c r="A250" s="203" t="s">
        <v>884</v>
      </c>
      <c r="B250" s="203">
        <v>18165</v>
      </c>
      <c r="C250" s="203" t="s">
        <v>234</v>
      </c>
      <c r="D250" s="203" t="s">
        <v>2110</v>
      </c>
      <c r="E250" s="203" t="s">
        <v>236</v>
      </c>
      <c r="F250" s="203" t="s">
        <v>1974</v>
      </c>
      <c r="G250" s="203" t="s">
        <v>2111</v>
      </c>
      <c r="H250" s="203" t="s">
        <v>2112</v>
      </c>
      <c r="I250" s="203" t="s">
        <v>240</v>
      </c>
      <c r="J250" s="203" t="s">
        <v>1690</v>
      </c>
      <c r="K250" s="203" t="s">
        <v>2113</v>
      </c>
      <c r="L250" s="203" t="s">
        <v>50</v>
      </c>
      <c r="M250" s="203" t="s">
        <v>32</v>
      </c>
      <c r="N250" s="203">
        <v>2008</v>
      </c>
      <c r="O250" s="203" t="s">
        <v>2114</v>
      </c>
      <c r="P250" s="203" t="s">
        <v>2115</v>
      </c>
      <c r="Q250" s="203">
        <v>45.830994199999999</v>
      </c>
      <c r="R250" s="203" t="s">
        <v>2116</v>
      </c>
      <c r="S250" s="203" t="s">
        <v>41</v>
      </c>
      <c r="T250" s="203"/>
      <c r="U250" s="203">
        <v>5.0999999999999996</v>
      </c>
      <c r="V250" s="203" t="s">
        <v>35</v>
      </c>
      <c r="W250" s="203" t="s">
        <v>36</v>
      </c>
      <c r="X250" s="203" t="s">
        <v>2300</v>
      </c>
      <c r="Y250" s="203"/>
      <c r="Z250" s="203"/>
      <c r="AA250" s="203"/>
      <c r="AB250" s="203"/>
      <c r="AC250" s="231" t="s">
        <v>2304</v>
      </c>
      <c r="AD250" s="231">
        <v>1.0500000000000001E-2</v>
      </c>
      <c r="AE250" s="231">
        <v>90634314</v>
      </c>
      <c r="AF250" s="231"/>
      <c r="AG250" s="231"/>
      <c r="AH250" s="231" t="s">
        <v>2749</v>
      </c>
      <c r="AI250" s="231">
        <v>2</v>
      </c>
      <c r="AJ250" s="182">
        <v>40853</v>
      </c>
      <c r="AK250" s="231"/>
      <c r="AL250" s="231" t="s">
        <v>2580</v>
      </c>
      <c r="AM250" s="231" t="s">
        <v>2520</v>
      </c>
      <c r="AN250" s="231"/>
      <c r="AO250" s="231">
        <f t="shared" si="16"/>
        <v>5.355E-2</v>
      </c>
      <c r="AP250" s="232" t="s">
        <v>2813</v>
      </c>
    </row>
    <row r="251" spans="1:42" ht="153" hidden="1">
      <c r="A251" s="203" t="s">
        <v>884</v>
      </c>
      <c r="B251" s="203">
        <v>18165</v>
      </c>
      <c r="C251" s="203" t="s">
        <v>234</v>
      </c>
      <c r="D251" s="203" t="s">
        <v>2110</v>
      </c>
      <c r="E251" s="203" t="s">
        <v>236</v>
      </c>
      <c r="F251" s="203" t="s">
        <v>1974</v>
      </c>
      <c r="G251" s="203" t="s">
        <v>2111</v>
      </c>
      <c r="H251" s="203" t="s">
        <v>2112</v>
      </c>
      <c r="I251" s="203" t="s">
        <v>240</v>
      </c>
      <c r="J251" s="203" t="s">
        <v>1690</v>
      </c>
      <c r="K251" s="203" t="s">
        <v>2113</v>
      </c>
      <c r="L251" s="203" t="s">
        <v>50</v>
      </c>
      <c r="M251" s="203" t="s">
        <v>32</v>
      </c>
      <c r="N251" s="203">
        <v>2008</v>
      </c>
      <c r="O251" s="203" t="s">
        <v>2114</v>
      </c>
      <c r="P251" s="203" t="s">
        <v>2115</v>
      </c>
      <c r="Q251" s="203">
        <v>45.830994199999999</v>
      </c>
      <c r="R251" s="203" t="s">
        <v>2116</v>
      </c>
      <c r="S251" s="203" t="s">
        <v>41</v>
      </c>
      <c r="T251" s="203"/>
      <c r="U251" s="203">
        <v>5.0999999999999996</v>
      </c>
      <c r="V251" s="203" t="s">
        <v>35</v>
      </c>
      <c r="W251" s="203" t="s">
        <v>36</v>
      </c>
      <c r="X251" s="203" t="s">
        <v>2300</v>
      </c>
      <c r="Y251" s="203"/>
      <c r="Z251" s="203"/>
      <c r="AA251" s="203"/>
      <c r="AB251" s="203"/>
      <c r="AC251" s="231" t="s">
        <v>2304</v>
      </c>
      <c r="AD251" s="231">
        <v>0.61529999999999996</v>
      </c>
      <c r="AE251" s="231">
        <v>90634514</v>
      </c>
      <c r="AF251" s="231"/>
      <c r="AG251" s="231"/>
      <c r="AH251" s="231" t="s">
        <v>2749</v>
      </c>
      <c r="AI251" s="231">
        <v>2</v>
      </c>
      <c r="AJ251" s="182">
        <v>40853</v>
      </c>
      <c r="AK251" s="231"/>
      <c r="AL251" s="231" t="s">
        <v>2580</v>
      </c>
      <c r="AM251" s="231" t="s">
        <v>2520</v>
      </c>
      <c r="AN251" s="231"/>
      <c r="AO251" s="231">
        <f t="shared" si="16"/>
        <v>3.1380299999999997</v>
      </c>
      <c r="AP251" s="232" t="s">
        <v>2813</v>
      </c>
    </row>
    <row r="252" spans="1:42" ht="306" hidden="1">
      <c r="A252" s="203" t="s">
        <v>902</v>
      </c>
      <c r="B252" s="203" t="s">
        <v>2117</v>
      </c>
      <c r="C252" s="203" t="s">
        <v>601</v>
      </c>
      <c r="D252" s="203" t="s">
        <v>2118</v>
      </c>
      <c r="E252" s="203" t="s">
        <v>603</v>
      </c>
      <c r="F252" s="203" t="s">
        <v>2483</v>
      </c>
      <c r="G252" s="244" t="s">
        <v>2751</v>
      </c>
      <c r="H252" s="203" t="s">
        <v>2119</v>
      </c>
      <c r="I252" s="244" t="s">
        <v>2752</v>
      </c>
      <c r="J252" s="203" t="s">
        <v>1690</v>
      </c>
      <c r="K252" s="203" t="s">
        <v>2753</v>
      </c>
      <c r="L252" s="203" t="s">
        <v>50</v>
      </c>
      <c r="M252" s="203" t="s">
        <v>32</v>
      </c>
      <c r="N252" s="203">
        <v>2008</v>
      </c>
      <c r="O252" s="203" t="s">
        <v>2754</v>
      </c>
      <c r="P252" s="203" t="s">
        <v>2118</v>
      </c>
      <c r="Q252" s="203">
        <v>1.7988439999999999</v>
      </c>
      <c r="R252" s="203" t="s">
        <v>1667</v>
      </c>
      <c r="S252" s="203" t="s">
        <v>41</v>
      </c>
      <c r="T252" s="203"/>
      <c r="U252" s="203">
        <v>20</v>
      </c>
      <c r="V252" s="203" t="s">
        <v>35</v>
      </c>
      <c r="W252" s="203" t="s">
        <v>36</v>
      </c>
      <c r="X252" s="203" t="s">
        <v>2484</v>
      </c>
      <c r="Y252" s="203" t="s">
        <v>2486</v>
      </c>
      <c r="Z252" s="203" t="s">
        <v>2485</v>
      </c>
      <c r="AA252" s="203"/>
      <c r="AB252" s="203"/>
      <c r="AC252" s="231" t="s">
        <v>2297</v>
      </c>
      <c r="AD252" s="231"/>
      <c r="AE252" s="231"/>
      <c r="AF252" s="231"/>
      <c r="AG252" s="231"/>
      <c r="AH252" s="231"/>
      <c r="AI252" s="231">
        <v>9</v>
      </c>
      <c r="AJ252" s="182">
        <v>40853</v>
      </c>
      <c r="AK252" s="231"/>
      <c r="AL252" s="231" t="s">
        <v>2580</v>
      </c>
      <c r="AM252" s="231" t="s">
        <v>2581</v>
      </c>
      <c r="AN252" s="231"/>
      <c r="AO252" s="231"/>
      <c r="AP252" s="232" t="s">
        <v>2813</v>
      </c>
    </row>
    <row r="253" spans="1:42" ht="293.25" hidden="1">
      <c r="A253" s="203" t="s">
        <v>889</v>
      </c>
      <c r="B253" s="203" t="s">
        <v>2120</v>
      </c>
      <c r="C253" s="203" t="s">
        <v>301</v>
      </c>
      <c r="D253" s="203" t="s">
        <v>2121</v>
      </c>
      <c r="E253" s="203" t="s">
        <v>303</v>
      </c>
      <c r="F253" s="203" t="s">
        <v>2122</v>
      </c>
      <c r="G253" s="203">
        <v>13429211</v>
      </c>
      <c r="H253" s="203" t="s">
        <v>2101</v>
      </c>
      <c r="I253" s="203" t="s">
        <v>240</v>
      </c>
      <c r="J253" s="203" t="s">
        <v>41</v>
      </c>
      <c r="K253" s="203" t="s">
        <v>2123</v>
      </c>
      <c r="L253" s="203" t="s">
        <v>41</v>
      </c>
      <c r="M253" s="203" t="s">
        <v>32</v>
      </c>
      <c r="N253" s="203">
        <v>1994</v>
      </c>
      <c r="O253" s="203" t="s">
        <v>2124</v>
      </c>
      <c r="P253" s="203" t="s">
        <v>2125</v>
      </c>
      <c r="Q253" s="203">
        <v>18.212306000000002</v>
      </c>
      <c r="R253" s="203" t="s">
        <v>1667</v>
      </c>
      <c r="S253" s="203" t="s">
        <v>41</v>
      </c>
      <c r="T253" s="203"/>
      <c r="U253" s="203">
        <v>15.960000000000003</v>
      </c>
      <c r="V253" s="203" t="s">
        <v>35</v>
      </c>
      <c r="W253" s="203" t="s">
        <v>36</v>
      </c>
      <c r="X253" s="203"/>
      <c r="Y253" s="203"/>
      <c r="Z253" s="203"/>
      <c r="AA253" s="203"/>
      <c r="AB253" s="203"/>
      <c r="AC253" s="231" t="s">
        <v>2304</v>
      </c>
      <c r="AD253" s="231">
        <v>1</v>
      </c>
      <c r="AE253" s="231">
        <v>100539214</v>
      </c>
      <c r="AF253" s="231"/>
      <c r="AG253" s="231"/>
      <c r="AH253" s="231" t="s">
        <v>2797</v>
      </c>
      <c r="AI253" s="231">
        <v>2</v>
      </c>
      <c r="AJ253" s="182">
        <v>40865</v>
      </c>
      <c r="AK253" s="231"/>
      <c r="AL253" s="231" t="s">
        <v>2580</v>
      </c>
      <c r="AM253" s="231" t="s">
        <v>2581</v>
      </c>
      <c r="AN253" s="231"/>
      <c r="AO253" s="231">
        <f t="shared" ref="AO253:AO256" si="17">AD253*U253</f>
        <v>15.960000000000003</v>
      </c>
      <c r="AP253" s="232" t="s">
        <v>2813</v>
      </c>
    </row>
    <row r="254" spans="1:42" s="236" customFormat="1" ht="153" hidden="1">
      <c r="A254" s="203" t="s">
        <v>2126</v>
      </c>
      <c r="B254" s="203" t="s">
        <v>2127</v>
      </c>
      <c r="C254" s="203" t="s">
        <v>452</v>
      </c>
      <c r="D254" s="203" t="s">
        <v>202</v>
      </c>
      <c r="E254" s="203" t="s">
        <v>2128</v>
      </c>
      <c r="F254" s="203" t="s">
        <v>2129</v>
      </c>
      <c r="G254" s="203">
        <v>1057611</v>
      </c>
      <c r="H254" s="203" t="s">
        <v>2130</v>
      </c>
      <c r="I254" s="203" t="s">
        <v>2131</v>
      </c>
      <c r="J254" s="203" t="s">
        <v>2132</v>
      </c>
      <c r="K254" s="203" t="s">
        <v>2133</v>
      </c>
      <c r="L254" s="203" t="s">
        <v>50</v>
      </c>
      <c r="M254" s="203" t="s">
        <v>32</v>
      </c>
      <c r="N254" s="203">
        <v>2008</v>
      </c>
      <c r="O254" s="203" t="s">
        <v>2134</v>
      </c>
      <c r="P254" s="203" t="s">
        <v>1085</v>
      </c>
      <c r="Q254" s="203">
        <v>3.35</v>
      </c>
      <c r="R254" s="203" t="s">
        <v>1497</v>
      </c>
      <c r="S254" s="203" t="s">
        <v>41</v>
      </c>
      <c r="T254" s="203"/>
      <c r="U254" s="203">
        <v>2.56</v>
      </c>
      <c r="V254" s="203" t="s">
        <v>35</v>
      </c>
      <c r="W254" s="203" t="s">
        <v>36</v>
      </c>
      <c r="X254" s="203" t="s">
        <v>2300</v>
      </c>
      <c r="Y254" s="203" t="s">
        <v>2515</v>
      </c>
      <c r="Z254" s="203"/>
      <c r="AA254" s="203"/>
      <c r="AB254" s="203"/>
      <c r="AC254" s="234" t="s">
        <v>2304</v>
      </c>
      <c r="AD254" s="234">
        <v>0.36792757840284512</v>
      </c>
      <c r="AE254" s="234">
        <v>86776414</v>
      </c>
      <c r="AF254" s="234"/>
      <c r="AG254" s="234"/>
      <c r="AH254" s="234" t="s">
        <v>2798</v>
      </c>
      <c r="AI254" s="234">
        <v>2</v>
      </c>
      <c r="AJ254" s="200">
        <v>40872</v>
      </c>
      <c r="AK254" s="234"/>
      <c r="AL254" s="234" t="s">
        <v>2580</v>
      </c>
      <c r="AM254" s="234" t="s">
        <v>2581</v>
      </c>
      <c r="AN254" s="234"/>
      <c r="AO254" s="231">
        <f t="shared" si="17"/>
        <v>0.9418946007112835</v>
      </c>
      <c r="AP254" s="232" t="s">
        <v>2813</v>
      </c>
    </row>
    <row r="255" spans="1:42" s="236" customFormat="1" ht="153" hidden="1">
      <c r="A255" s="203" t="s">
        <v>2126</v>
      </c>
      <c r="B255" s="203" t="s">
        <v>2127</v>
      </c>
      <c r="C255" s="203" t="s">
        <v>452</v>
      </c>
      <c r="D255" s="203" t="s">
        <v>202</v>
      </c>
      <c r="E255" s="203" t="s">
        <v>2128</v>
      </c>
      <c r="F255" s="203" t="s">
        <v>2129</v>
      </c>
      <c r="G255" s="203">
        <v>1057611</v>
      </c>
      <c r="H255" s="203" t="s">
        <v>2130</v>
      </c>
      <c r="I255" s="203" t="s">
        <v>2131</v>
      </c>
      <c r="J255" s="203" t="s">
        <v>2132</v>
      </c>
      <c r="K255" s="203" t="s">
        <v>2133</v>
      </c>
      <c r="L255" s="203" t="s">
        <v>50</v>
      </c>
      <c r="M255" s="203" t="s">
        <v>32</v>
      </c>
      <c r="N255" s="203">
        <v>2008</v>
      </c>
      <c r="O255" s="203" t="s">
        <v>2134</v>
      </c>
      <c r="P255" s="203" t="s">
        <v>1085</v>
      </c>
      <c r="Q255" s="203">
        <v>3.35</v>
      </c>
      <c r="R255" s="203" t="s">
        <v>1497</v>
      </c>
      <c r="S255" s="203" t="s">
        <v>41</v>
      </c>
      <c r="T255" s="203"/>
      <c r="U255" s="203">
        <v>2.56</v>
      </c>
      <c r="V255" s="203" t="s">
        <v>35</v>
      </c>
      <c r="W255" s="203" t="s">
        <v>36</v>
      </c>
      <c r="X255" s="203" t="s">
        <v>2300</v>
      </c>
      <c r="Y255" s="203" t="s">
        <v>2515</v>
      </c>
      <c r="Z255" s="203"/>
      <c r="AA255" s="203"/>
      <c r="AB255" s="203"/>
      <c r="AC255" s="234" t="s">
        <v>2304</v>
      </c>
      <c r="AD255" s="234">
        <v>0.29097963142580019</v>
      </c>
      <c r="AE255" s="234">
        <v>86776514</v>
      </c>
      <c r="AF255" s="234"/>
      <c r="AG255" s="234"/>
      <c r="AH255" s="234" t="s">
        <v>2798</v>
      </c>
      <c r="AI255" s="234">
        <v>2</v>
      </c>
      <c r="AJ255" s="200">
        <v>40872</v>
      </c>
      <c r="AK255" s="234"/>
      <c r="AL255" s="234" t="s">
        <v>2580</v>
      </c>
      <c r="AM255" s="234" t="s">
        <v>2581</v>
      </c>
      <c r="AN255" s="234"/>
      <c r="AO255" s="231">
        <f t="shared" si="17"/>
        <v>0.74490785645004853</v>
      </c>
      <c r="AP255" s="232" t="s">
        <v>2813</v>
      </c>
    </row>
    <row r="256" spans="1:42" s="236" customFormat="1" ht="153" hidden="1">
      <c r="A256" s="203" t="s">
        <v>2126</v>
      </c>
      <c r="B256" s="203" t="s">
        <v>2127</v>
      </c>
      <c r="C256" s="203" t="s">
        <v>452</v>
      </c>
      <c r="D256" s="203" t="s">
        <v>202</v>
      </c>
      <c r="E256" s="203" t="s">
        <v>2128</v>
      </c>
      <c r="F256" s="203" t="s">
        <v>2129</v>
      </c>
      <c r="G256" s="203">
        <v>1057611</v>
      </c>
      <c r="H256" s="203" t="s">
        <v>2130</v>
      </c>
      <c r="I256" s="203" t="s">
        <v>2131</v>
      </c>
      <c r="J256" s="203" t="s">
        <v>2132</v>
      </c>
      <c r="K256" s="203" t="s">
        <v>2133</v>
      </c>
      <c r="L256" s="203" t="s">
        <v>50</v>
      </c>
      <c r="M256" s="203" t="s">
        <v>32</v>
      </c>
      <c r="N256" s="203">
        <v>2008</v>
      </c>
      <c r="O256" s="203" t="s">
        <v>2134</v>
      </c>
      <c r="P256" s="203" t="s">
        <v>1085</v>
      </c>
      <c r="Q256" s="203">
        <v>3.35</v>
      </c>
      <c r="R256" s="203" t="s">
        <v>1497</v>
      </c>
      <c r="S256" s="203" t="s">
        <v>41</v>
      </c>
      <c r="T256" s="203"/>
      <c r="U256" s="203">
        <v>2.56</v>
      </c>
      <c r="V256" s="203" t="s">
        <v>35</v>
      </c>
      <c r="W256" s="203" t="s">
        <v>36</v>
      </c>
      <c r="X256" s="203" t="s">
        <v>2300</v>
      </c>
      <c r="Y256" s="203" t="s">
        <v>2515</v>
      </c>
      <c r="Z256" s="203"/>
      <c r="AA256" s="203"/>
      <c r="AB256" s="203"/>
      <c r="AC256" s="234" t="s">
        <v>2304</v>
      </c>
      <c r="AD256" s="234">
        <v>0.34109279017135463</v>
      </c>
      <c r="AE256" s="234">
        <v>86776614</v>
      </c>
      <c r="AF256" s="234"/>
      <c r="AG256" s="234"/>
      <c r="AH256" s="234" t="s">
        <v>2798</v>
      </c>
      <c r="AI256" s="234">
        <v>2</v>
      </c>
      <c r="AJ256" s="200">
        <v>40872</v>
      </c>
      <c r="AK256" s="234"/>
      <c r="AL256" s="234" t="s">
        <v>2580</v>
      </c>
      <c r="AM256" s="234" t="s">
        <v>2581</v>
      </c>
      <c r="AN256" s="234"/>
      <c r="AO256" s="231">
        <f t="shared" si="17"/>
        <v>0.87319754283866791</v>
      </c>
      <c r="AP256" s="232" t="s">
        <v>2813</v>
      </c>
    </row>
    <row r="257" spans="1:42" ht="89.25" hidden="1">
      <c r="A257" s="203" t="s">
        <v>884</v>
      </c>
      <c r="B257" s="203" t="s">
        <v>1836</v>
      </c>
      <c r="C257" s="203" t="s">
        <v>234</v>
      </c>
      <c r="D257" s="203" t="s">
        <v>1156</v>
      </c>
      <c r="E257" s="203" t="s">
        <v>236</v>
      </c>
      <c r="F257" s="203" t="s">
        <v>2135</v>
      </c>
      <c r="G257" s="203" t="s">
        <v>2136</v>
      </c>
      <c r="H257" s="203" t="s">
        <v>2137</v>
      </c>
      <c r="I257" s="203" t="s">
        <v>2131</v>
      </c>
      <c r="J257" s="203" t="s">
        <v>2132</v>
      </c>
      <c r="K257" s="203" t="s">
        <v>2138</v>
      </c>
      <c r="L257" s="203" t="s">
        <v>50</v>
      </c>
      <c r="M257" s="203" t="s">
        <v>32</v>
      </c>
      <c r="N257" s="203">
        <v>2008</v>
      </c>
      <c r="O257" s="203" t="s">
        <v>2139</v>
      </c>
      <c r="P257" s="203" t="s">
        <v>2140</v>
      </c>
      <c r="Q257" s="203">
        <v>46.92</v>
      </c>
      <c r="R257" s="203" t="s">
        <v>1497</v>
      </c>
      <c r="S257" s="203" t="s">
        <v>41</v>
      </c>
      <c r="T257" s="203"/>
      <c r="U257" s="203">
        <v>50.3</v>
      </c>
      <c r="V257" s="203" t="s">
        <v>35</v>
      </c>
      <c r="W257" s="203" t="s">
        <v>36</v>
      </c>
      <c r="X257" s="203" t="s">
        <v>2300</v>
      </c>
      <c r="Y257" s="203" t="s">
        <v>2403</v>
      </c>
      <c r="Z257" s="203"/>
      <c r="AA257" s="203"/>
      <c r="AB257" s="203"/>
      <c r="AC257" s="231" t="s">
        <v>2360</v>
      </c>
      <c r="AD257" s="231"/>
      <c r="AE257" s="231"/>
      <c r="AF257" s="231"/>
      <c r="AG257" s="231" t="s">
        <v>2402</v>
      </c>
      <c r="AH257" s="231"/>
      <c r="AI257" s="231">
        <v>2</v>
      </c>
      <c r="AJ257" s="182">
        <v>40853</v>
      </c>
      <c r="AK257" s="231"/>
      <c r="AL257" s="231" t="s">
        <v>2580</v>
      </c>
      <c r="AM257" s="231" t="s">
        <v>2581</v>
      </c>
      <c r="AN257" s="231"/>
      <c r="AO257" s="231"/>
      <c r="AP257" s="232" t="s">
        <v>2813</v>
      </c>
    </row>
    <row r="258" spans="1:42" ht="127.5" hidden="1">
      <c r="A258" s="203" t="s">
        <v>884</v>
      </c>
      <c r="B258" s="203" t="s">
        <v>1836</v>
      </c>
      <c r="C258" s="203" t="s">
        <v>234</v>
      </c>
      <c r="D258" s="203" t="s">
        <v>1156</v>
      </c>
      <c r="E258" s="203" t="s">
        <v>236</v>
      </c>
      <c r="F258" s="203" t="s">
        <v>2141</v>
      </c>
      <c r="G258" s="203" t="s">
        <v>2142</v>
      </c>
      <c r="H258" s="203" t="s">
        <v>2143</v>
      </c>
      <c r="I258" s="203" t="s">
        <v>2131</v>
      </c>
      <c r="J258" s="203" t="s">
        <v>2132</v>
      </c>
      <c r="K258" s="203" t="s">
        <v>2144</v>
      </c>
      <c r="L258" s="203" t="s">
        <v>50</v>
      </c>
      <c r="M258" s="203" t="s">
        <v>32</v>
      </c>
      <c r="N258" s="203">
        <v>2008</v>
      </c>
      <c r="O258" s="203" t="s">
        <v>2145</v>
      </c>
      <c r="P258" s="203" t="s">
        <v>2140</v>
      </c>
      <c r="Q258" s="203">
        <v>6.66</v>
      </c>
      <c r="R258" s="203" t="s">
        <v>1497</v>
      </c>
      <c r="S258" s="203" t="s">
        <v>41</v>
      </c>
      <c r="T258" s="203"/>
      <c r="U258" s="203">
        <v>8.8699999999999992</v>
      </c>
      <c r="V258" s="203" t="s">
        <v>35</v>
      </c>
      <c r="W258" s="203" t="s">
        <v>36</v>
      </c>
      <c r="X258" s="203" t="s">
        <v>2300</v>
      </c>
      <c r="Y258" s="203"/>
      <c r="Z258" s="203"/>
      <c r="AA258" s="203"/>
      <c r="AB258" s="203"/>
      <c r="AC258" s="231" t="s">
        <v>2304</v>
      </c>
      <c r="AD258" s="231">
        <v>0.22337217120542616</v>
      </c>
      <c r="AE258" s="231">
        <v>124184014</v>
      </c>
      <c r="AF258" s="231"/>
      <c r="AG258" s="231"/>
      <c r="AH258" s="231" t="s">
        <v>2433</v>
      </c>
      <c r="AI258" s="231">
        <v>2</v>
      </c>
      <c r="AJ258" s="182">
        <v>40853</v>
      </c>
      <c r="AK258" s="231"/>
      <c r="AL258" s="231" t="s">
        <v>2580</v>
      </c>
      <c r="AM258" s="231" t="s">
        <v>2520</v>
      </c>
      <c r="AN258" s="231"/>
      <c r="AO258" s="231">
        <f t="shared" ref="AO258:AO318" si="18">AD258*U258</f>
        <v>1.9813111585921299</v>
      </c>
      <c r="AP258" s="232" t="s">
        <v>2813</v>
      </c>
    </row>
    <row r="259" spans="1:42" ht="127.5" hidden="1">
      <c r="A259" s="203" t="s">
        <v>884</v>
      </c>
      <c r="B259" s="203" t="s">
        <v>1836</v>
      </c>
      <c r="C259" s="203" t="s">
        <v>234</v>
      </c>
      <c r="D259" s="203" t="s">
        <v>1156</v>
      </c>
      <c r="E259" s="203" t="s">
        <v>236</v>
      </c>
      <c r="F259" s="203" t="s">
        <v>2141</v>
      </c>
      <c r="G259" s="203" t="s">
        <v>2142</v>
      </c>
      <c r="H259" s="203" t="s">
        <v>2143</v>
      </c>
      <c r="I259" s="203" t="s">
        <v>2131</v>
      </c>
      <c r="J259" s="203" t="s">
        <v>2132</v>
      </c>
      <c r="K259" s="203" t="s">
        <v>2144</v>
      </c>
      <c r="L259" s="203" t="s">
        <v>50</v>
      </c>
      <c r="M259" s="203" t="s">
        <v>32</v>
      </c>
      <c r="N259" s="203">
        <v>2008</v>
      </c>
      <c r="O259" s="203" t="s">
        <v>2145</v>
      </c>
      <c r="P259" s="203" t="s">
        <v>2140</v>
      </c>
      <c r="Q259" s="203">
        <v>6.66</v>
      </c>
      <c r="R259" s="203" t="s">
        <v>1497</v>
      </c>
      <c r="S259" s="203" t="s">
        <v>41</v>
      </c>
      <c r="T259" s="203"/>
      <c r="U259" s="203">
        <v>8.8699999999999992</v>
      </c>
      <c r="V259" s="203" t="s">
        <v>35</v>
      </c>
      <c r="W259" s="203" t="s">
        <v>36</v>
      </c>
      <c r="X259" s="203" t="s">
        <v>2300</v>
      </c>
      <c r="Y259" s="203"/>
      <c r="Z259" s="203"/>
      <c r="AA259" s="203"/>
      <c r="AB259" s="203"/>
      <c r="AC259" s="231" t="s">
        <v>2304</v>
      </c>
      <c r="AD259" s="231">
        <v>0.18585599167675093</v>
      </c>
      <c r="AE259" s="231">
        <v>124185414</v>
      </c>
      <c r="AF259" s="231"/>
      <c r="AG259" s="231"/>
      <c r="AH259" s="231" t="s">
        <v>2433</v>
      </c>
      <c r="AI259" s="231">
        <v>2</v>
      </c>
      <c r="AJ259" s="182">
        <v>40853</v>
      </c>
      <c r="AK259" s="231"/>
      <c r="AL259" s="231" t="s">
        <v>2580</v>
      </c>
      <c r="AM259" s="231" t="s">
        <v>2520</v>
      </c>
      <c r="AN259" s="231"/>
      <c r="AO259" s="231">
        <f t="shared" si="18"/>
        <v>1.6485426461727806</v>
      </c>
      <c r="AP259" s="232" t="s">
        <v>2813</v>
      </c>
    </row>
    <row r="260" spans="1:42" ht="127.5" hidden="1">
      <c r="A260" s="203" t="s">
        <v>884</v>
      </c>
      <c r="B260" s="203" t="s">
        <v>1836</v>
      </c>
      <c r="C260" s="203" t="s">
        <v>234</v>
      </c>
      <c r="D260" s="203" t="s">
        <v>1156</v>
      </c>
      <c r="E260" s="203" t="s">
        <v>236</v>
      </c>
      <c r="F260" s="203" t="s">
        <v>2141</v>
      </c>
      <c r="G260" s="203" t="s">
        <v>2142</v>
      </c>
      <c r="H260" s="203" t="s">
        <v>2143</v>
      </c>
      <c r="I260" s="203" t="s">
        <v>2131</v>
      </c>
      <c r="J260" s="203" t="s">
        <v>2132</v>
      </c>
      <c r="K260" s="203" t="s">
        <v>2144</v>
      </c>
      <c r="L260" s="203" t="s">
        <v>50</v>
      </c>
      <c r="M260" s="203" t="s">
        <v>32</v>
      </c>
      <c r="N260" s="203">
        <v>2008</v>
      </c>
      <c r="O260" s="203" t="s">
        <v>2145</v>
      </c>
      <c r="P260" s="203" t="s">
        <v>2140</v>
      </c>
      <c r="Q260" s="203">
        <v>6.66</v>
      </c>
      <c r="R260" s="203" t="s">
        <v>1497</v>
      </c>
      <c r="S260" s="203" t="s">
        <v>41</v>
      </c>
      <c r="T260" s="203"/>
      <c r="U260" s="203">
        <v>8.8699999999999992</v>
      </c>
      <c r="V260" s="203" t="s">
        <v>35</v>
      </c>
      <c r="W260" s="203" t="s">
        <v>36</v>
      </c>
      <c r="X260" s="203" t="s">
        <v>2300</v>
      </c>
      <c r="Y260" s="203"/>
      <c r="Z260" s="203"/>
      <c r="AA260" s="203"/>
      <c r="AB260" s="203"/>
      <c r="AC260" s="231" t="s">
        <v>2304</v>
      </c>
      <c r="AD260" s="231">
        <v>0.16815942291075359</v>
      </c>
      <c r="AE260" s="231">
        <v>124180414</v>
      </c>
      <c r="AF260" s="231"/>
      <c r="AG260" s="231"/>
      <c r="AH260" s="231" t="s">
        <v>2433</v>
      </c>
      <c r="AI260" s="231">
        <v>2</v>
      </c>
      <c r="AJ260" s="182">
        <v>40853</v>
      </c>
      <c r="AK260" s="231"/>
      <c r="AL260" s="231" t="s">
        <v>2580</v>
      </c>
      <c r="AM260" s="231" t="s">
        <v>2520</v>
      </c>
      <c r="AN260" s="231"/>
      <c r="AO260" s="231">
        <f t="shared" si="18"/>
        <v>1.4915740812183842</v>
      </c>
      <c r="AP260" s="232" t="s">
        <v>2813</v>
      </c>
    </row>
    <row r="261" spans="1:42" ht="127.5" hidden="1">
      <c r="A261" s="203" t="s">
        <v>884</v>
      </c>
      <c r="B261" s="203" t="s">
        <v>1836</v>
      </c>
      <c r="C261" s="203" t="s">
        <v>234</v>
      </c>
      <c r="D261" s="203" t="s">
        <v>1156</v>
      </c>
      <c r="E261" s="203" t="s">
        <v>236</v>
      </c>
      <c r="F261" s="203" t="s">
        <v>2141</v>
      </c>
      <c r="G261" s="203" t="s">
        <v>2142</v>
      </c>
      <c r="H261" s="203" t="s">
        <v>2143</v>
      </c>
      <c r="I261" s="203" t="s">
        <v>2131</v>
      </c>
      <c r="J261" s="203" t="s">
        <v>2132</v>
      </c>
      <c r="K261" s="203" t="s">
        <v>2144</v>
      </c>
      <c r="L261" s="203" t="s">
        <v>50</v>
      </c>
      <c r="M261" s="203" t="s">
        <v>32</v>
      </c>
      <c r="N261" s="203">
        <v>2008</v>
      </c>
      <c r="O261" s="203" t="s">
        <v>2145</v>
      </c>
      <c r="P261" s="203" t="s">
        <v>2140</v>
      </c>
      <c r="Q261" s="203">
        <v>6.66</v>
      </c>
      <c r="R261" s="203" t="s">
        <v>1497</v>
      </c>
      <c r="S261" s="203" t="s">
        <v>41</v>
      </c>
      <c r="T261" s="203"/>
      <c r="U261" s="203">
        <v>8.8699999999999992</v>
      </c>
      <c r="V261" s="203" t="s">
        <v>35</v>
      </c>
      <c r="W261" s="203" t="s">
        <v>36</v>
      </c>
      <c r="X261" s="203" t="s">
        <v>2300</v>
      </c>
      <c r="Y261" s="203"/>
      <c r="Z261" s="203"/>
      <c r="AA261" s="203"/>
      <c r="AB261" s="203"/>
      <c r="AC261" s="231" t="s">
        <v>2304</v>
      </c>
      <c r="AD261" s="231">
        <v>0.15148077977305088</v>
      </c>
      <c r="AE261" s="231">
        <v>124183414</v>
      </c>
      <c r="AF261" s="231"/>
      <c r="AG261" s="231"/>
      <c r="AH261" s="231" t="s">
        <v>2433</v>
      </c>
      <c r="AI261" s="231">
        <v>2</v>
      </c>
      <c r="AJ261" s="182">
        <v>40853</v>
      </c>
      <c r="AK261" s="231"/>
      <c r="AL261" s="231" t="s">
        <v>2580</v>
      </c>
      <c r="AM261" s="231" t="s">
        <v>2520</v>
      </c>
      <c r="AN261" s="231"/>
      <c r="AO261" s="231">
        <f t="shared" si="18"/>
        <v>1.3436345165869612</v>
      </c>
      <c r="AP261" s="232" t="s">
        <v>2813</v>
      </c>
    </row>
    <row r="262" spans="1:42" ht="127.5" hidden="1">
      <c r="A262" s="203" t="s">
        <v>884</v>
      </c>
      <c r="B262" s="203" t="s">
        <v>1836</v>
      </c>
      <c r="C262" s="203" t="s">
        <v>234</v>
      </c>
      <c r="D262" s="203" t="s">
        <v>1156</v>
      </c>
      <c r="E262" s="203" t="s">
        <v>236</v>
      </c>
      <c r="F262" s="203" t="s">
        <v>2141</v>
      </c>
      <c r="G262" s="203" t="s">
        <v>2142</v>
      </c>
      <c r="H262" s="203" t="s">
        <v>2143</v>
      </c>
      <c r="I262" s="203" t="s">
        <v>2131</v>
      </c>
      <c r="J262" s="203" t="s">
        <v>2132</v>
      </c>
      <c r="K262" s="203" t="s">
        <v>2144</v>
      </c>
      <c r="L262" s="203" t="s">
        <v>50</v>
      </c>
      <c r="M262" s="203" t="s">
        <v>32</v>
      </c>
      <c r="N262" s="203">
        <v>2008</v>
      </c>
      <c r="O262" s="203" t="s">
        <v>2145</v>
      </c>
      <c r="P262" s="203" t="s">
        <v>2140</v>
      </c>
      <c r="Q262" s="203">
        <v>6.66</v>
      </c>
      <c r="R262" s="203" t="s">
        <v>1497</v>
      </c>
      <c r="S262" s="203" t="s">
        <v>41</v>
      </c>
      <c r="T262" s="203"/>
      <c r="U262" s="203">
        <v>8.8699999999999992</v>
      </c>
      <c r="V262" s="203" t="s">
        <v>35</v>
      </c>
      <c r="W262" s="203" t="s">
        <v>36</v>
      </c>
      <c r="X262" s="203" t="s">
        <v>2300</v>
      </c>
      <c r="Y262" s="203"/>
      <c r="Z262" s="203"/>
      <c r="AA262" s="203"/>
      <c r="AB262" s="203"/>
      <c r="AC262" s="231" t="s">
        <v>2304</v>
      </c>
      <c r="AD262" s="231">
        <v>8.6342993979794544E-2</v>
      </c>
      <c r="AE262" s="231">
        <v>124185314</v>
      </c>
      <c r="AF262" s="231"/>
      <c r="AG262" s="231"/>
      <c r="AH262" s="231" t="s">
        <v>2433</v>
      </c>
      <c r="AI262" s="231">
        <v>2</v>
      </c>
      <c r="AJ262" s="182">
        <v>40853</v>
      </c>
      <c r="AK262" s="231"/>
      <c r="AL262" s="231" t="s">
        <v>2580</v>
      </c>
      <c r="AM262" s="231" t="s">
        <v>2520</v>
      </c>
      <c r="AN262" s="231"/>
      <c r="AO262" s="231">
        <f t="shared" si="18"/>
        <v>0.76586235660077751</v>
      </c>
      <c r="AP262" s="232" t="s">
        <v>2813</v>
      </c>
    </row>
    <row r="263" spans="1:42" ht="127.5" hidden="1">
      <c r="A263" s="203" t="s">
        <v>884</v>
      </c>
      <c r="B263" s="203" t="s">
        <v>1836</v>
      </c>
      <c r="C263" s="203" t="s">
        <v>234</v>
      </c>
      <c r="D263" s="203" t="s">
        <v>1156</v>
      </c>
      <c r="E263" s="203" t="s">
        <v>236</v>
      </c>
      <c r="F263" s="203" t="s">
        <v>2141</v>
      </c>
      <c r="G263" s="203" t="s">
        <v>2142</v>
      </c>
      <c r="H263" s="203" t="s">
        <v>2143</v>
      </c>
      <c r="I263" s="203" t="s">
        <v>2131</v>
      </c>
      <c r="J263" s="203" t="s">
        <v>2132</v>
      </c>
      <c r="K263" s="203" t="s">
        <v>2144</v>
      </c>
      <c r="L263" s="203" t="s">
        <v>50</v>
      </c>
      <c r="M263" s="203" t="s">
        <v>32</v>
      </c>
      <c r="N263" s="203">
        <v>2008</v>
      </c>
      <c r="O263" s="203" t="s">
        <v>2145</v>
      </c>
      <c r="P263" s="203" t="s">
        <v>2140</v>
      </c>
      <c r="Q263" s="203">
        <v>6.66</v>
      </c>
      <c r="R263" s="203" t="s">
        <v>1497</v>
      </c>
      <c r="S263" s="203" t="s">
        <v>41</v>
      </c>
      <c r="T263" s="203"/>
      <c r="U263" s="203">
        <v>8.8699999999999992</v>
      </c>
      <c r="V263" s="203" t="s">
        <v>35</v>
      </c>
      <c r="W263" s="203" t="s">
        <v>36</v>
      </c>
      <c r="X263" s="203" t="s">
        <v>2300</v>
      </c>
      <c r="Y263" s="203"/>
      <c r="Z263" s="203"/>
      <c r="AA263" s="203"/>
      <c r="AB263" s="203"/>
      <c r="AC263" s="231" t="s">
        <v>2304</v>
      </c>
      <c r="AD263" s="231">
        <v>7.8771581218253187E-2</v>
      </c>
      <c r="AE263" s="231">
        <v>124179814</v>
      </c>
      <c r="AF263" s="231"/>
      <c r="AG263" s="231"/>
      <c r="AH263" s="231" t="s">
        <v>2433</v>
      </c>
      <c r="AI263" s="231">
        <v>2</v>
      </c>
      <c r="AJ263" s="182">
        <v>40853</v>
      </c>
      <c r="AK263" s="231"/>
      <c r="AL263" s="231" t="s">
        <v>2580</v>
      </c>
      <c r="AM263" s="231" t="s">
        <v>2520</v>
      </c>
      <c r="AN263" s="231"/>
      <c r="AO263" s="231">
        <f t="shared" si="18"/>
        <v>0.69870392540590576</v>
      </c>
      <c r="AP263" s="232" t="s">
        <v>2813</v>
      </c>
    </row>
    <row r="264" spans="1:42" ht="127.5" hidden="1">
      <c r="A264" s="203" t="s">
        <v>884</v>
      </c>
      <c r="B264" s="203" t="s">
        <v>1836</v>
      </c>
      <c r="C264" s="203" t="s">
        <v>234</v>
      </c>
      <c r="D264" s="203" t="s">
        <v>1156</v>
      </c>
      <c r="E264" s="203" t="s">
        <v>236</v>
      </c>
      <c r="F264" s="203" t="s">
        <v>2141</v>
      </c>
      <c r="G264" s="203" t="s">
        <v>2142</v>
      </c>
      <c r="H264" s="203" t="s">
        <v>2143</v>
      </c>
      <c r="I264" s="203" t="s">
        <v>2131</v>
      </c>
      <c r="J264" s="203" t="s">
        <v>2132</v>
      </c>
      <c r="K264" s="203" t="s">
        <v>2144</v>
      </c>
      <c r="L264" s="203" t="s">
        <v>50</v>
      </c>
      <c r="M264" s="203" t="s">
        <v>32</v>
      </c>
      <c r="N264" s="203">
        <v>2008</v>
      </c>
      <c r="O264" s="203" t="s">
        <v>2145</v>
      </c>
      <c r="P264" s="203" t="s">
        <v>2140</v>
      </c>
      <c r="Q264" s="203">
        <v>6.66</v>
      </c>
      <c r="R264" s="203" t="s">
        <v>1497</v>
      </c>
      <c r="S264" s="203" t="s">
        <v>41</v>
      </c>
      <c r="T264" s="203"/>
      <c r="U264" s="203">
        <v>8.8699999999999992</v>
      </c>
      <c r="V264" s="203" t="s">
        <v>35</v>
      </c>
      <c r="W264" s="203" t="s">
        <v>36</v>
      </c>
      <c r="X264" s="203" t="s">
        <v>2300</v>
      </c>
      <c r="Y264" s="203"/>
      <c r="Z264" s="203"/>
      <c r="AA264" s="203"/>
      <c r="AB264" s="203"/>
      <c r="AC264" s="231" t="s">
        <v>2304</v>
      </c>
      <c r="AD264" s="231">
        <v>3.8448490153145276E-2</v>
      </c>
      <c r="AE264" s="231">
        <v>124185214</v>
      </c>
      <c r="AF264" s="231"/>
      <c r="AG264" s="231"/>
      <c r="AH264" s="231" t="s">
        <v>2433</v>
      </c>
      <c r="AI264" s="231">
        <v>2</v>
      </c>
      <c r="AJ264" s="182">
        <v>40853</v>
      </c>
      <c r="AK264" s="231"/>
      <c r="AL264" s="231" t="s">
        <v>2580</v>
      </c>
      <c r="AM264" s="231" t="s">
        <v>2520</v>
      </c>
      <c r="AN264" s="231"/>
      <c r="AO264" s="231">
        <f t="shared" si="18"/>
        <v>0.34103810765839859</v>
      </c>
      <c r="AP264" s="232" t="s">
        <v>2813</v>
      </c>
    </row>
    <row r="265" spans="1:42" ht="127.5" hidden="1">
      <c r="A265" s="203" t="s">
        <v>884</v>
      </c>
      <c r="B265" s="203" t="s">
        <v>1836</v>
      </c>
      <c r="C265" s="203" t="s">
        <v>234</v>
      </c>
      <c r="D265" s="203" t="s">
        <v>1156</v>
      </c>
      <c r="E265" s="203" t="s">
        <v>236</v>
      </c>
      <c r="F265" s="203" t="s">
        <v>2141</v>
      </c>
      <c r="G265" s="203" t="s">
        <v>2142</v>
      </c>
      <c r="H265" s="203" t="s">
        <v>2143</v>
      </c>
      <c r="I265" s="203" t="s">
        <v>2131</v>
      </c>
      <c r="J265" s="203" t="s">
        <v>2132</v>
      </c>
      <c r="K265" s="203" t="s">
        <v>2144</v>
      </c>
      <c r="L265" s="203" t="s">
        <v>50</v>
      </c>
      <c r="M265" s="203" t="s">
        <v>32</v>
      </c>
      <c r="N265" s="203">
        <v>2008</v>
      </c>
      <c r="O265" s="203" t="s">
        <v>2145</v>
      </c>
      <c r="P265" s="203" t="s">
        <v>2140</v>
      </c>
      <c r="Q265" s="203">
        <v>6.66</v>
      </c>
      <c r="R265" s="203" t="s">
        <v>1497</v>
      </c>
      <c r="S265" s="203" t="s">
        <v>41</v>
      </c>
      <c r="T265" s="203"/>
      <c r="U265" s="203">
        <v>8.8699999999999992</v>
      </c>
      <c r="V265" s="203" t="s">
        <v>35</v>
      </c>
      <c r="W265" s="203" t="s">
        <v>36</v>
      </c>
      <c r="X265" s="203" t="s">
        <v>2300</v>
      </c>
      <c r="Y265" s="203"/>
      <c r="Z265" s="203"/>
      <c r="AA265" s="203"/>
      <c r="AB265" s="203"/>
      <c r="AC265" s="231" t="s">
        <v>2304</v>
      </c>
      <c r="AD265" s="231">
        <v>3.7284808920179976E-2</v>
      </c>
      <c r="AE265" s="231">
        <v>124180014</v>
      </c>
      <c r="AF265" s="231"/>
      <c r="AG265" s="231"/>
      <c r="AH265" s="231" t="s">
        <v>2433</v>
      </c>
      <c r="AI265" s="231">
        <v>2</v>
      </c>
      <c r="AJ265" s="182">
        <v>40853</v>
      </c>
      <c r="AK265" s="231"/>
      <c r="AL265" s="231" t="s">
        <v>2580</v>
      </c>
      <c r="AM265" s="231" t="s">
        <v>2520</v>
      </c>
      <c r="AN265" s="231"/>
      <c r="AO265" s="231">
        <f t="shared" si="18"/>
        <v>0.33071625512199637</v>
      </c>
      <c r="AP265" s="232" t="s">
        <v>2813</v>
      </c>
    </row>
    <row r="266" spans="1:42" ht="127.5" hidden="1">
      <c r="A266" s="203" t="s">
        <v>884</v>
      </c>
      <c r="B266" s="203" t="s">
        <v>1836</v>
      </c>
      <c r="C266" s="203" t="s">
        <v>234</v>
      </c>
      <c r="D266" s="203" t="s">
        <v>1156</v>
      </c>
      <c r="E266" s="203" t="s">
        <v>236</v>
      </c>
      <c r="F266" s="203" t="s">
        <v>2141</v>
      </c>
      <c r="G266" s="203" t="s">
        <v>2142</v>
      </c>
      <c r="H266" s="203" t="s">
        <v>2143</v>
      </c>
      <c r="I266" s="203" t="s">
        <v>2131</v>
      </c>
      <c r="J266" s="203" t="s">
        <v>2132</v>
      </c>
      <c r="K266" s="203" t="s">
        <v>2144</v>
      </c>
      <c r="L266" s="203" t="s">
        <v>50</v>
      </c>
      <c r="M266" s="203" t="s">
        <v>32</v>
      </c>
      <c r="N266" s="203">
        <v>2008</v>
      </c>
      <c r="O266" s="203" t="s">
        <v>2145</v>
      </c>
      <c r="P266" s="203" t="s">
        <v>2140</v>
      </c>
      <c r="Q266" s="203">
        <v>6.66</v>
      </c>
      <c r="R266" s="203" t="s">
        <v>1497</v>
      </c>
      <c r="S266" s="203" t="s">
        <v>41</v>
      </c>
      <c r="T266" s="203"/>
      <c r="U266" s="203">
        <v>8.8699999999999992</v>
      </c>
      <c r="V266" s="203" t="s">
        <v>35</v>
      </c>
      <c r="W266" s="203" t="s">
        <v>36</v>
      </c>
      <c r="X266" s="203" t="s">
        <v>2300</v>
      </c>
      <c r="Y266" s="203"/>
      <c r="Z266" s="203"/>
      <c r="AA266" s="203"/>
      <c r="AB266" s="203"/>
      <c r="AC266" s="231" t="s">
        <v>2304</v>
      </c>
      <c r="AD266" s="231">
        <v>1.5332544169594602E-2</v>
      </c>
      <c r="AE266" s="231">
        <v>124183114</v>
      </c>
      <c r="AF266" s="231"/>
      <c r="AG266" s="231"/>
      <c r="AH266" s="231" t="s">
        <v>2433</v>
      </c>
      <c r="AI266" s="231">
        <v>2</v>
      </c>
      <c r="AJ266" s="182">
        <v>40853</v>
      </c>
      <c r="AK266" s="231"/>
      <c r="AL266" s="231" t="s">
        <v>2580</v>
      </c>
      <c r="AM266" s="231" t="s">
        <v>2520</v>
      </c>
      <c r="AN266" s="231"/>
      <c r="AO266" s="231">
        <f t="shared" si="18"/>
        <v>0.13599966678430411</v>
      </c>
      <c r="AP266" s="232" t="s">
        <v>2813</v>
      </c>
    </row>
    <row r="267" spans="1:42" ht="127.5" hidden="1">
      <c r="A267" s="203" t="s">
        <v>884</v>
      </c>
      <c r="B267" s="203" t="s">
        <v>1836</v>
      </c>
      <c r="C267" s="203" t="s">
        <v>234</v>
      </c>
      <c r="D267" s="203" t="s">
        <v>1156</v>
      </c>
      <c r="E267" s="203" t="s">
        <v>236</v>
      </c>
      <c r="F267" s="203" t="s">
        <v>2141</v>
      </c>
      <c r="G267" s="203" t="s">
        <v>2142</v>
      </c>
      <c r="H267" s="203" t="s">
        <v>2143</v>
      </c>
      <c r="I267" s="203" t="s">
        <v>2131</v>
      </c>
      <c r="J267" s="203" t="s">
        <v>2132</v>
      </c>
      <c r="K267" s="203" t="s">
        <v>2144</v>
      </c>
      <c r="L267" s="203" t="s">
        <v>50</v>
      </c>
      <c r="M267" s="203" t="s">
        <v>32</v>
      </c>
      <c r="N267" s="203">
        <v>2008</v>
      </c>
      <c r="O267" s="203" t="s">
        <v>2145</v>
      </c>
      <c r="P267" s="203" t="s">
        <v>2140</v>
      </c>
      <c r="Q267" s="203">
        <v>6.66</v>
      </c>
      <c r="R267" s="203" t="s">
        <v>1497</v>
      </c>
      <c r="S267" s="203" t="s">
        <v>41</v>
      </c>
      <c r="T267" s="203"/>
      <c r="U267" s="203">
        <v>8.8699999999999992</v>
      </c>
      <c r="V267" s="203" t="s">
        <v>35</v>
      </c>
      <c r="W267" s="203" t="s">
        <v>36</v>
      </c>
      <c r="X267" s="203" t="s">
        <v>2300</v>
      </c>
      <c r="Y267" s="203"/>
      <c r="Z267" s="203"/>
      <c r="AA267" s="203"/>
      <c r="AB267" s="203"/>
      <c r="AC267" s="231" t="s">
        <v>2304</v>
      </c>
      <c r="AD267" s="231">
        <v>1.4951215993050791E-2</v>
      </c>
      <c r="AE267" s="231">
        <v>124183614</v>
      </c>
      <c r="AF267" s="231"/>
      <c r="AG267" s="231"/>
      <c r="AH267" s="231" t="s">
        <v>2433</v>
      </c>
      <c r="AI267" s="231">
        <v>2</v>
      </c>
      <c r="AJ267" s="182">
        <v>40853</v>
      </c>
      <c r="AK267" s="231"/>
      <c r="AL267" s="231" t="s">
        <v>2580</v>
      </c>
      <c r="AM267" s="231" t="s">
        <v>2520</v>
      </c>
      <c r="AN267" s="231"/>
      <c r="AO267" s="231">
        <f t="shared" si="18"/>
        <v>0.1326172858583605</v>
      </c>
      <c r="AP267" s="232" t="s">
        <v>2813</v>
      </c>
    </row>
    <row r="268" spans="1:42" ht="127.5" hidden="1">
      <c r="A268" s="203" t="s">
        <v>943</v>
      </c>
      <c r="B268" s="203" t="s">
        <v>2146</v>
      </c>
      <c r="C268" s="203" t="s">
        <v>945</v>
      </c>
      <c r="D268" s="203" t="s">
        <v>2147</v>
      </c>
      <c r="E268" s="203" t="s">
        <v>947</v>
      </c>
      <c r="F268" s="203" t="s">
        <v>2148</v>
      </c>
      <c r="G268" s="203">
        <v>4034811</v>
      </c>
      <c r="H268" s="203" t="s">
        <v>2149</v>
      </c>
      <c r="I268" s="203" t="s">
        <v>2131</v>
      </c>
      <c r="J268" s="203" t="s">
        <v>2150</v>
      </c>
      <c r="K268" s="203" t="s">
        <v>2151</v>
      </c>
      <c r="L268" s="203" t="s">
        <v>2151</v>
      </c>
      <c r="M268" s="203" t="s">
        <v>32</v>
      </c>
      <c r="N268" s="203">
        <v>2008</v>
      </c>
      <c r="O268" s="203" t="s">
        <v>2152</v>
      </c>
      <c r="P268" s="203" t="s">
        <v>2153</v>
      </c>
      <c r="Q268" s="203">
        <v>343.34999999999997</v>
      </c>
      <c r="R268" s="203" t="s">
        <v>1497</v>
      </c>
      <c r="S268" s="203" t="s">
        <v>41</v>
      </c>
      <c r="T268" s="203"/>
      <c r="U268" s="203">
        <v>107.04</v>
      </c>
      <c r="V268" s="203" t="s">
        <v>35</v>
      </c>
      <c r="W268" s="203" t="s">
        <v>36</v>
      </c>
      <c r="X268" s="203"/>
      <c r="Y268" s="203" t="s">
        <v>2505</v>
      </c>
      <c r="Z268" s="203"/>
      <c r="AA268" s="203"/>
      <c r="AB268" s="203"/>
      <c r="AC268" s="231" t="s">
        <v>2304</v>
      </c>
      <c r="AD268" s="231">
        <v>0.224</v>
      </c>
      <c r="AE268" s="231">
        <v>186614</v>
      </c>
      <c r="AF268" s="231"/>
      <c r="AG268" s="231"/>
      <c r="AH268" s="234" t="s">
        <v>2799</v>
      </c>
      <c r="AI268" s="234">
        <v>2</v>
      </c>
      <c r="AJ268" s="200">
        <v>40868</v>
      </c>
      <c r="AK268" s="234"/>
      <c r="AL268" s="234" t="s">
        <v>2580</v>
      </c>
      <c r="AM268" s="234"/>
      <c r="AN268" s="234" t="s">
        <v>2581</v>
      </c>
      <c r="AO268" s="231">
        <f t="shared" si="18"/>
        <v>23.976960000000002</v>
      </c>
      <c r="AP268" s="232" t="s">
        <v>2813</v>
      </c>
    </row>
    <row r="269" spans="1:42" ht="127.5" hidden="1">
      <c r="A269" s="203" t="s">
        <v>943</v>
      </c>
      <c r="B269" s="203" t="s">
        <v>2146</v>
      </c>
      <c r="C269" s="203" t="s">
        <v>945</v>
      </c>
      <c r="D269" s="203" t="s">
        <v>2147</v>
      </c>
      <c r="E269" s="203" t="s">
        <v>947</v>
      </c>
      <c r="F269" s="203" t="s">
        <v>2148</v>
      </c>
      <c r="G269" s="203">
        <v>4034811</v>
      </c>
      <c r="H269" s="203" t="s">
        <v>2149</v>
      </c>
      <c r="I269" s="203" t="s">
        <v>2131</v>
      </c>
      <c r="J269" s="203" t="s">
        <v>2150</v>
      </c>
      <c r="K269" s="203" t="s">
        <v>2151</v>
      </c>
      <c r="L269" s="203" t="s">
        <v>2151</v>
      </c>
      <c r="M269" s="203" t="s">
        <v>32</v>
      </c>
      <c r="N269" s="203">
        <v>2008</v>
      </c>
      <c r="O269" s="203" t="s">
        <v>2152</v>
      </c>
      <c r="P269" s="203" t="s">
        <v>2153</v>
      </c>
      <c r="Q269" s="203">
        <v>343.34999999999997</v>
      </c>
      <c r="R269" s="203" t="s">
        <v>1497</v>
      </c>
      <c r="S269" s="203" t="s">
        <v>41</v>
      </c>
      <c r="T269" s="203"/>
      <c r="U269" s="203">
        <v>107.04</v>
      </c>
      <c r="V269" s="203" t="s">
        <v>35</v>
      </c>
      <c r="W269" s="203" t="s">
        <v>36</v>
      </c>
      <c r="X269" s="203"/>
      <c r="Y269" s="203" t="s">
        <v>2505</v>
      </c>
      <c r="Z269" s="203"/>
      <c r="AA269" s="203"/>
      <c r="AB269" s="203"/>
      <c r="AC269" s="231" t="s">
        <v>2304</v>
      </c>
      <c r="AD269" s="231">
        <v>6.4000000000000001E-2</v>
      </c>
      <c r="AE269" s="231">
        <v>186714</v>
      </c>
      <c r="AF269" s="231"/>
      <c r="AG269" s="231"/>
      <c r="AH269" s="234" t="s">
        <v>2799</v>
      </c>
      <c r="AI269" s="234">
        <v>2</v>
      </c>
      <c r="AJ269" s="200">
        <v>40868</v>
      </c>
      <c r="AK269" s="234"/>
      <c r="AL269" s="234" t="s">
        <v>2580</v>
      </c>
      <c r="AM269" s="234"/>
      <c r="AN269" s="234" t="s">
        <v>2581</v>
      </c>
      <c r="AO269" s="231">
        <f t="shared" si="18"/>
        <v>6.8505600000000006</v>
      </c>
      <c r="AP269" s="232" t="s">
        <v>2813</v>
      </c>
    </row>
    <row r="270" spans="1:42" ht="127.5" hidden="1">
      <c r="A270" s="203" t="s">
        <v>943</v>
      </c>
      <c r="B270" s="203" t="s">
        <v>2146</v>
      </c>
      <c r="C270" s="203" t="s">
        <v>945</v>
      </c>
      <c r="D270" s="203" t="s">
        <v>2147</v>
      </c>
      <c r="E270" s="203" t="s">
        <v>947</v>
      </c>
      <c r="F270" s="203" t="s">
        <v>2148</v>
      </c>
      <c r="G270" s="203">
        <v>4034811</v>
      </c>
      <c r="H270" s="203" t="s">
        <v>2149</v>
      </c>
      <c r="I270" s="203" t="s">
        <v>2131</v>
      </c>
      <c r="J270" s="203" t="s">
        <v>2150</v>
      </c>
      <c r="K270" s="203" t="s">
        <v>2151</v>
      </c>
      <c r="L270" s="203" t="s">
        <v>2151</v>
      </c>
      <c r="M270" s="203" t="s">
        <v>32</v>
      </c>
      <c r="N270" s="203">
        <v>2008</v>
      </c>
      <c r="O270" s="203" t="s">
        <v>2152</v>
      </c>
      <c r="P270" s="203" t="s">
        <v>2153</v>
      </c>
      <c r="Q270" s="203">
        <v>343.34999999999997</v>
      </c>
      <c r="R270" s="203" t="s">
        <v>1497</v>
      </c>
      <c r="S270" s="203" t="s">
        <v>41</v>
      </c>
      <c r="T270" s="203"/>
      <c r="U270" s="203">
        <v>107.04</v>
      </c>
      <c r="V270" s="203" t="s">
        <v>35</v>
      </c>
      <c r="W270" s="203" t="s">
        <v>36</v>
      </c>
      <c r="X270" s="203"/>
      <c r="Y270" s="203" t="s">
        <v>2505</v>
      </c>
      <c r="Z270" s="203"/>
      <c r="AA270" s="203"/>
      <c r="AB270" s="203"/>
      <c r="AC270" s="231" t="s">
        <v>2304</v>
      </c>
      <c r="AD270" s="231">
        <v>5.6000000000000001E-2</v>
      </c>
      <c r="AE270" s="231">
        <v>186814</v>
      </c>
      <c r="AF270" s="231"/>
      <c r="AG270" s="231"/>
      <c r="AH270" s="234" t="s">
        <v>2799</v>
      </c>
      <c r="AI270" s="234">
        <v>2</v>
      </c>
      <c r="AJ270" s="200">
        <v>40868</v>
      </c>
      <c r="AK270" s="234"/>
      <c r="AL270" s="234" t="s">
        <v>2580</v>
      </c>
      <c r="AM270" s="234"/>
      <c r="AN270" s="234" t="s">
        <v>2581</v>
      </c>
      <c r="AO270" s="231">
        <f t="shared" si="18"/>
        <v>5.9942400000000005</v>
      </c>
      <c r="AP270" s="232" t="s">
        <v>2813</v>
      </c>
    </row>
    <row r="271" spans="1:42" ht="127.5" hidden="1">
      <c r="A271" s="203" t="s">
        <v>943</v>
      </c>
      <c r="B271" s="203" t="s">
        <v>2146</v>
      </c>
      <c r="C271" s="203" t="s">
        <v>945</v>
      </c>
      <c r="D271" s="203" t="s">
        <v>2147</v>
      </c>
      <c r="E271" s="203" t="s">
        <v>947</v>
      </c>
      <c r="F271" s="203" t="s">
        <v>2148</v>
      </c>
      <c r="G271" s="203">
        <v>4034811</v>
      </c>
      <c r="H271" s="203" t="s">
        <v>2149</v>
      </c>
      <c r="I271" s="203" t="s">
        <v>2131</v>
      </c>
      <c r="J271" s="203" t="s">
        <v>2150</v>
      </c>
      <c r="K271" s="203" t="s">
        <v>2151</v>
      </c>
      <c r="L271" s="203" t="s">
        <v>2151</v>
      </c>
      <c r="M271" s="203" t="s">
        <v>32</v>
      </c>
      <c r="N271" s="203">
        <v>2008</v>
      </c>
      <c r="O271" s="203" t="s">
        <v>2152</v>
      </c>
      <c r="P271" s="203" t="s">
        <v>2153</v>
      </c>
      <c r="Q271" s="203">
        <v>343.34999999999997</v>
      </c>
      <c r="R271" s="203" t="s">
        <v>1497</v>
      </c>
      <c r="S271" s="203" t="s">
        <v>41</v>
      </c>
      <c r="T271" s="203"/>
      <c r="U271" s="203">
        <v>107.04</v>
      </c>
      <c r="V271" s="203" t="s">
        <v>35</v>
      </c>
      <c r="W271" s="203" t="s">
        <v>36</v>
      </c>
      <c r="X271" s="203"/>
      <c r="Y271" s="203" t="s">
        <v>2505</v>
      </c>
      <c r="Z271" s="203"/>
      <c r="AA271" s="203"/>
      <c r="AB271" s="203"/>
      <c r="AC271" s="231" t="s">
        <v>2304</v>
      </c>
      <c r="AD271" s="231">
        <v>5.6000000000000001E-2</v>
      </c>
      <c r="AE271" s="231">
        <v>186914</v>
      </c>
      <c r="AF271" s="231"/>
      <c r="AG271" s="231"/>
      <c r="AH271" s="234" t="s">
        <v>2799</v>
      </c>
      <c r="AI271" s="234">
        <v>2</v>
      </c>
      <c r="AJ271" s="200">
        <v>40868</v>
      </c>
      <c r="AK271" s="234"/>
      <c r="AL271" s="234" t="s">
        <v>2580</v>
      </c>
      <c r="AM271" s="234"/>
      <c r="AN271" s="234" t="s">
        <v>2581</v>
      </c>
      <c r="AO271" s="231">
        <f t="shared" si="18"/>
        <v>5.9942400000000005</v>
      </c>
      <c r="AP271" s="232" t="s">
        <v>2813</v>
      </c>
    </row>
    <row r="272" spans="1:42" ht="127.5" hidden="1">
      <c r="A272" s="203" t="s">
        <v>943</v>
      </c>
      <c r="B272" s="203" t="s">
        <v>2146</v>
      </c>
      <c r="C272" s="203" t="s">
        <v>945</v>
      </c>
      <c r="D272" s="203" t="s">
        <v>2147</v>
      </c>
      <c r="E272" s="203" t="s">
        <v>947</v>
      </c>
      <c r="F272" s="203" t="s">
        <v>2148</v>
      </c>
      <c r="G272" s="203">
        <v>4034811</v>
      </c>
      <c r="H272" s="203" t="s">
        <v>2149</v>
      </c>
      <c r="I272" s="203" t="s">
        <v>2131</v>
      </c>
      <c r="J272" s="203" t="s">
        <v>2150</v>
      </c>
      <c r="K272" s="203" t="s">
        <v>2151</v>
      </c>
      <c r="L272" s="203" t="s">
        <v>2151</v>
      </c>
      <c r="M272" s="203" t="s">
        <v>32</v>
      </c>
      <c r="N272" s="203">
        <v>2008</v>
      </c>
      <c r="O272" s="203" t="s">
        <v>2152</v>
      </c>
      <c r="P272" s="203" t="s">
        <v>2153</v>
      </c>
      <c r="Q272" s="203">
        <v>343.34999999999997</v>
      </c>
      <c r="R272" s="203" t="s">
        <v>1497</v>
      </c>
      <c r="S272" s="203" t="s">
        <v>41</v>
      </c>
      <c r="T272" s="203"/>
      <c r="U272" s="203">
        <v>107.04</v>
      </c>
      <c r="V272" s="203" t="s">
        <v>35</v>
      </c>
      <c r="W272" s="203" t="s">
        <v>36</v>
      </c>
      <c r="X272" s="203"/>
      <c r="Y272" s="203" t="s">
        <v>2505</v>
      </c>
      <c r="Z272" s="203"/>
      <c r="AA272" s="203"/>
      <c r="AB272" s="203"/>
      <c r="AC272" s="231" t="s">
        <v>2304</v>
      </c>
      <c r="AD272" s="231">
        <v>0.28000000000000003</v>
      </c>
      <c r="AE272" s="231">
        <v>187214</v>
      </c>
      <c r="AF272" s="231"/>
      <c r="AG272" s="231"/>
      <c r="AH272" s="234" t="s">
        <v>2799</v>
      </c>
      <c r="AI272" s="234">
        <v>2</v>
      </c>
      <c r="AJ272" s="200">
        <v>40868</v>
      </c>
      <c r="AK272" s="234"/>
      <c r="AL272" s="234" t="s">
        <v>2580</v>
      </c>
      <c r="AM272" s="234"/>
      <c r="AN272" s="234" t="s">
        <v>2581</v>
      </c>
      <c r="AO272" s="231">
        <f t="shared" si="18"/>
        <v>29.971200000000003</v>
      </c>
      <c r="AP272" s="232" t="s">
        <v>2813</v>
      </c>
    </row>
    <row r="273" spans="1:42" ht="127.5" hidden="1">
      <c r="A273" s="203" t="s">
        <v>943</v>
      </c>
      <c r="B273" s="203" t="s">
        <v>2146</v>
      </c>
      <c r="C273" s="203" t="s">
        <v>945</v>
      </c>
      <c r="D273" s="203" t="s">
        <v>2147</v>
      </c>
      <c r="E273" s="203" t="s">
        <v>947</v>
      </c>
      <c r="F273" s="203" t="s">
        <v>2148</v>
      </c>
      <c r="G273" s="203">
        <v>4034811</v>
      </c>
      <c r="H273" s="203" t="s">
        <v>2149</v>
      </c>
      <c r="I273" s="203" t="s">
        <v>2131</v>
      </c>
      <c r="J273" s="203" t="s">
        <v>2150</v>
      </c>
      <c r="K273" s="203" t="s">
        <v>2151</v>
      </c>
      <c r="L273" s="203" t="s">
        <v>2151</v>
      </c>
      <c r="M273" s="203" t="s">
        <v>32</v>
      </c>
      <c r="N273" s="203">
        <v>2008</v>
      </c>
      <c r="O273" s="203" t="s">
        <v>2152</v>
      </c>
      <c r="P273" s="203" t="s">
        <v>2153</v>
      </c>
      <c r="Q273" s="203">
        <v>343.34999999999997</v>
      </c>
      <c r="R273" s="203" t="s">
        <v>1497</v>
      </c>
      <c r="S273" s="203" t="s">
        <v>41</v>
      </c>
      <c r="T273" s="203"/>
      <c r="U273" s="203">
        <v>107.04</v>
      </c>
      <c r="V273" s="203" t="s">
        <v>35</v>
      </c>
      <c r="W273" s="203" t="s">
        <v>36</v>
      </c>
      <c r="X273" s="203"/>
      <c r="Y273" s="203" t="s">
        <v>2505</v>
      </c>
      <c r="Z273" s="203"/>
      <c r="AA273" s="203"/>
      <c r="AB273" s="203"/>
      <c r="AC273" s="231" t="s">
        <v>2304</v>
      </c>
      <c r="AD273" s="231">
        <v>0.23200000000000001</v>
      </c>
      <c r="AE273" s="231">
        <v>187314</v>
      </c>
      <c r="AF273" s="231"/>
      <c r="AG273" s="231"/>
      <c r="AH273" s="234" t="s">
        <v>2799</v>
      </c>
      <c r="AI273" s="234">
        <v>2</v>
      </c>
      <c r="AJ273" s="200">
        <v>40868</v>
      </c>
      <c r="AK273" s="234"/>
      <c r="AL273" s="234" t="s">
        <v>2580</v>
      </c>
      <c r="AM273" s="234"/>
      <c r="AN273" s="234" t="s">
        <v>2581</v>
      </c>
      <c r="AO273" s="231">
        <f t="shared" si="18"/>
        <v>24.833280000000002</v>
      </c>
      <c r="AP273" s="232" t="s">
        <v>2813</v>
      </c>
    </row>
    <row r="274" spans="1:42" ht="127.5" hidden="1">
      <c r="A274" s="203" t="s">
        <v>943</v>
      </c>
      <c r="B274" s="203" t="s">
        <v>2146</v>
      </c>
      <c r="C274" s="203" t="s">
        <v>945</v>
      </c>
      <c r="D274" s="203" t="s">
        <v>2147</v>
      </c>
      <c r="E274" s="203" t="s">
        <v>947</v>
      </c>
      <c r="F274" s="203" t="s">
        <v>2148</v>
      </c>
      <c r="G274" s="203">
        <v>4034811</v>
      </c>
      <c r="H274" s="203" t="s">
        <v>2149</v>
      </c>
      <c r="I274" s="203" t="s">
        <v>2131</v>
      </c>
      <c r="J274" s="203" t="s">
        <v>2150</v>
      </c>
      <c r="K274" s="203" t="s">
        <v>2151</v>
      </c>
      <c r="L274" s="203" t="s">
        <v>2151</v>
      </c>
      <c r="M274" s="203" t="s">
        <v>32</v>
      </c>
      <c r="N274" s="203">
        <v>2008</v>
      </c>
      <c r="O274" s="203" t="s">
        <v>2152</v>
      </c>
      <c r="P274" s="203" t="s">
        <v>2153</v>
      </c>
      <c r="Q274" s="203">
        <v>343.34999999999997</v>
      </c>
      <c r="R274" s="203" t="s">
        <v>1497</v>
      </c>
      <c r="S274" s="203" t="s">
        <v>41</v>
      </c>
      <c r="T274" s="203"/>
      <c r="U274" s="203">
        <v>107.04</v>
      </c>
      <c r="V274" s="203" t="s">
        <v>35</v>
      </c>
      <c r="W274" s="203" t="s">
        <v>36</v>
      </c>
      <c r="X274" s="203"/>
      <c r="Y274" s="203" t="s">
        <v>2505</v>
      </c>
      <c r="Z274" s="203"/>
      <c r="AA274" s="203"/>
      <c r="AB274" s="203"/>
      <c r="AC274" s="231" t="s">
        <v>2304</v>
      </c>
      <c r="AD274" s="231">
        <v>8.7999999999999995E-2</v>
      </c>
      <c r="AE274" s="231">
        <v>187814</v>
      </c>
      <c r="AF274" s="231"/>
      <c r="AG274" s="231"/>
      <c r="AH274" s="234" t="s">
        <v>2799</v>
      </c>
      <c r="AI274" s="234">
        <v>2</v>
      </c>
      <c r="AJ274" s="200">
        <v>40868</v>
      </c>
      <c r="AK274" s="234"/>
      <c r="AL274" s="234" t="s">
        <v>2580</v>
      </c>
      <c r="AM274" s="234"/>
      <c r="AN274" s="234" t="s">
        <v>2581</v>
      </c>
      <c r="AO274" s="231">
        <f t="shared" si="18"/>
        <v>9.4195200000000003</v>
      </c>
      <c r="AP274" s="232" t="s">
        <v>2813</v>
      </c>
    </row>
    <row r="275" spans="1:42" ht="191.25" hidden="1">
      <c r="A275" s="203" t="s">
        <v>897</v>
      </c>
      <c r="B275" s="203" t="s">
        <v>2154</v>
      </c>
      <c r="C275" s="203" t="s">
        <v>504</v>
      </c>
      <c r="D275" s="203" t="s">
        <v>2155</v>
      </c>
      <c r="E275" s="203" t="s">
        <v>506</v>
      </c>
      <c r="F275" s="203" t="s">
        <v>565</v>
      </c>
      <c r="G275" s="203">
        <v>6153111</v>
      </c>
      <c r="H275" s="203" t="s">
        <v>2156</v>
      </c>
      <c r="I275" s="203" t="s">
        <v>2131</v>
      </c>
      <c r="J275" s="203" t="s">
        <v>2132</v>
      </c>
      <c r="K275" s="203" t="s">
        <v>2157</v>
      </c>
      <c r="L275" s="203" t="s">
        <v>50</v>
      </c>
      <c r="M275" s="203" t="s">
        <v>32</v>
      </c>
      <c r="N275" s="203">
        <v>2008</v>
      </c>
      <c r="O275" s="203" t="s">
        <v>2158</v>
      </c>
      <c r="P275" s="203" t="s">
        <v>2159</v>
      </c>
      <c r="Q275" s="203">
        <v>3.4</v>
      </c>
      <c r="R275" s="203" t="s">
        <v>1497</v>
      </c>
      <c r="S275" s="203" t="s">
        <v>41</v>
      </c>
      <c r="T275" s="203"/>
      <c r="U275" s="203">
        <v>1.9</v>
      </c>
      <c r="V275" s="203" t="s">
        <v>35</v>
      </c>
      <c r="W275" s="203" t="s">
        <v>36</v>
      </c>
      <c r="X275" s="203" t="s">
        <v>2510</v>
      </c>
      <c r="Y275" s="203"/>
      <c r="Z275" s="203"/>
      <c r="AA275" s="203"/>
      <c r="AB275" s="203"/>
      <c r="AC275" s="231" t="s">
        <v>2304</v>
      </c>
      <c r="AD275" s="231">
        <v>6.2132266415627212E-2</v>
      </c>
      <c r="AE275" s="231" t="s">
        <v>2724</v>
      </c>
      <c r="AF275" s="231"/>
      <c r="AG275" s="231"/>
      <c r="AH275" s="234" t="s">
        <v>2800</v>
      </c>
      <c r="AI275" s="234">
        <v>2</v>
      </c>
      <c r="AJ275" s="200">
        <v>40868</v>
      </c>
      <c r="AK275" s="234"/>
      <c r="AL275" s="234" t="s">
        <v>2580</v>
      </c>
      <c r="AM275" s="234"/>
      <c r="AN275" s="234" t="s">
        <v>2581</v>
      </c>
      <c r="AO275" s="231">
        <f t="shared" si="18"/>
        <v>0.1180513061896917</v>
      </c>
      <c r="AP275" s="232" t="s">
        <v>2813</v>
      </c>
    </row>
    <row r="276" spans="1:42" ht="191.25" hidden="1">
      <c r="A276" s="203" t="s">
        <v>897</v>
      </c>
      <c r="B276" s="203" t="s">
        <v>2154</v>
      </c>
      <c r="C276" s="203" t="s">
        <v>504</v>
      </c>
      <c r="D276" s="203" t="s">
        <v>2155</v>
      </c>
      <c r="E276" s="203" t="s">
        <v>506</v>
      </c>
      <c r="F276" s="203" t="s">
        <v>565</v>
      </c>
      <c r="G276" s="203">
        <v>6153111</v>
      </c>
      <c r="H276" s="203" t="s">
        <v>2156</v>
      </c>
      <c r="I276" s="203" t="s">
        <v>2131</v>
      </c>
      <c r="J276" s="203" t="s">
        <v>2132</v>
      </c>
      <c r="K276" s="203" t="s">
        <v>2157</v>
      </c>
      <c r="L276" s="203" t="s">
        <v>50</v>
      </c>
      <c r="M276" s="203" t="s">
        <v>32</v>
      </c>
      <c r="N276" s="203">
        <v>2008</v>
      </c>
      <c r="O276" s="203" t="s">
        <v>2158</v>
      </c>
      <c r="P276" s="203" t="s">
        <v>2159</v>
      </c>
      <c r="Q276" s="203">
        <v>3.4</v>
      </c>
      <c r="R276" s="203" t="s">
        <v>1497</v>
      </c>
      <c r="S276" s="203" t="s">
        <v>41</v>
      </c>
      <c r="T276" s="203"/>
      <c r="U276" s="203">
        <v>1.9</v>
      </c>
      <c r="V276" s="203" t="s">
        <v>35</v>
      </c>
      <c r="W276" s="203" t="s">
        <v>36</v>
      </c>
      <c r="X276" s="203" t="s">
        <v>2510</v>
      </c>
      <c r="Y276" s="203"/>
      <c r="Z276" s="203"/>
      <c r="AA276" s="203"/>
      <c r="AB276" s="203"/>
      <c r="AC276" s="231" t="s">
        <v>2304</v>
      </c>
      <c r="AD276" s="231">
        <v>9.1326301375724783E-2</v>
      </c>
      <c r="AE276" s="231" t="s">
        <v>2725</v>
      </c>
      <c r="AF276" s="231"/>
      <c r="AG276" s="231"/>
      <c r="AH276" s="234" t="s">
        <v>2800</v>
      </c>
      <c r="AI276" s="234">
        <v>2</v>
      </c>
      <c r="AJ276" s="200">
        <v>40868</v>
      </c>
      <c r="AK276" s="234"/>
      <c r="AL276" s="234" t="s">
        <v>2580</v>
      </c>
      <c r="AM276" s="234"/>
      <c r="AN276" s="234" t="s">
        <v>2581</v>
      </c>
      <c r="AO276" s="231">
        <f t="shared" si="18"/>
        <v>0.17351997261387708</v>
      </c>
      <c r="AP276" s="232" t="s">
        <v>2813</v>
      </c>
    </row>
    <row r="277" spans="1:42" ht="191.25" hidden="1">
      <c r="A277" s="203" t="s">
        <v>897</v>
      </c>
      <c r="B277" s="203" t="s">
        <v>2154</v>
      </c>
      <c r="C277" s="203" t="s">
        <v>504</v>
      </c>
      <c r="D277" s="203" t="s">
        <v>2155</v>
      </c>
      <c r="E277" s="203" t="s">
        <v>506</v>
      </c>
      <c r="F277" s="203" t="s">
        <v>565</v>
      </c>
      <c r="G277" s="203">
        <v>6153111</v>
      </c>
      <c r="H277" s="203" t="s">
        <v>2156</v>
      </c>
      <c r="I277" s="203" t="s">
        <v>2131</v>
      </c>
      <c r="J277" s="203" t="s">
        <v>2132</v>
      </c>
      <c r="K277" s="203" t="s">
        <v>2157</v>
      </c>
      <c r="L277" s="203" t="s">
        <v>50</v>
      </c>
      <c r="M277" s="203" t="s">
        <v>32</v>
      </c>
      <c r="N277" s="203">
        <v>2008</v>
      </c>
      <c r="O277" s="203" t="s">
        <v>2158</v>
      </c>
      <c r="P277" s="203" t="s">
        <v>2159</v>
      </c>
      <c r="Q277" s="203">
        <v>3.4</v>
      </c>
      <c r="R277" s="203" t="s">
        <v>1497</v>
      </c>
      <c r="S277" s="203" t="s">
        <v>41</v>
      </c>
      <c r="T277" s="203"/>
      <c r="U277" s="203">
        <v>1.9</v>
      </c>
      <c r="V277" s="203" t="s">
        <v>35</v>
      </c>
      <c r="W277" s="203" t="s">
        <v>36</v>
      </c>
      <c r="X277" s="203" t="s">
        <v>2510</v>
      </c>
      <c r="Y277" s="203"/>
      <c r="Z277" s="203"/>
      <c r="AA277" s="203"/>
      <c r="AB277" s="203"/>
      <c r="AC277" s="231" t="s">
        <v>2304</v>
      </c>
      <c r="AD277" s="231">
        <v>1.1200496373478251E-2</v>
      </c>
      <c r="AE277" s="231" t="s">
        <v>2726</v>
      </c>
      <c r="AF277" s="231"/>
      <c r="AG277" s="231"/>
      <c r="AH277" s="234" t="s">
        <v>2800</v>
      </c>
      <c r="AI277" s="234">
        <v>2</v>
      </c>
      <c r="AJ277" s="200">
        <v>40868</v>
      </c>
      <c r="AK277" s="234"/>
      <c r="AL277" s="234" t="s">
        <v>2580</v>
      </c>
      <c r="AM277" s="234"/>
      <c r="AN277" s="234" t="s">
        <v>2581</v>
      </c>
      <c r="AO277" s="231">
        <f t="shared" si="18"/>
        <v>2.1280943109608676E-2</v>
      </c>
      <c r="AP277" s="232" t="s">
        <v>2813</v>
      </c>
    </row>
    <row r="278" spans="1:42" ht="191.25" hidden="1">
      <c r="A278" s="203" t="s">
        <v>897</v>
      </c>
      <c r="B278" s="203" t="s">
        <v>2154</v>
      </c>
      <c r="C278" s="203" t="s">
        <v>504</v>
      </c>
      <c r="D278" s="203" t="s">
        <v>2155</v>
      </c>
      <c r="E278" s="203" t="s">
        <v>506</v>
      </c>
      <c r="F278" s="203" t="s">
        <v>565</v>
      </c>
      <c r="G278" s="203">
        <v>6153111</v>
      </c>
      <c r="H278" s="203" t="s">
        <v>2156</v>
      </c>
      <c r="I278" s="203" t="s">
        <v>2131</v>
      </c>
      <c r="J278" s="203" t="s">
        <v>2132</v>
      </c>
      <c r="K278" s="203" t="s">
        <v>2157</v>
      </c>
      <c r="L278" s="203" t="s">
        <v>50</v>
      </c>
      <c r="M278" s="203" t="s">
        <v>32</v>
      </c>
      <c r="N278" s="203">
        <v>2008</v>
      </c>
      <c r="O278" s="203" t="s">
        <v>2158</v>
      </c>
      <c r="P278" s="203" t="s">
        <v>2159</v>
      </c>
      <c r="Q278" s="203">
        <v>3.4</v>
      </c>
      <c r="R278" s="203" t="s">
        <v>1497</v>
      </c>
      <c r="S278" s="203" t="s">
        <v>41</v>
      </c>
      <c r="T278" s="203"/>
      <c r="U278" s="203">
        <v>1.9</v>
      </c>
      <c r="V278" s="203" t="s">
        <v>35</v>
      </c>
      <c r="W278" s="203" t="s">
        <v>36</v>
      </c>
      <c r="X278" s="203" t="s">
        <v>2510</v>
      </c>
      <c r="Y278" s="203"/>
      <c r="Z278" s="203"/>
      <c r="AA278" s="203"/>
      <c r="AB278" s="203"/>
      <c r="AC278" s="231" t="s">
        <v>2304</v>
      </c>
      <c r="AD278" s="231">
        <v>0.22957273369134987</v>
      </c>
      <c r="AE278" s="231" t="s">
        <v>2727</v>
      </c>
      <c r="AF278" s="231"/>
      <c r="AG278" s="231"/>
      <c r="AH278" s="234" t="s">
        <v>2800</v>
      </c>
      <c r="AI278" s="234">
        <v>2</v>
      </c>
      <c r="AJ278" s="200">
        <v>40868</v>
      </c>
      <c r="AK278" s="234"/>
      <c r="AL278" s="234" t="s">
        <v>2580</v>
      </c>
      <c r="AM278" s="234"/>
      <c r="AN278" s="234" t="s">
        <v>2581</v>
      </c>
      <c r="AO278" s="231">
        <f t="shared" si="18"/>
        <v>0.43618819401356473</v>
      </c>
      <c r="AP278" s="232" t="s">
        <v>2813</v>
      </c>
    </row>
    <row r="279" spans="1:42" ht="191.25" hidden="1">
      <c r="A279" s="203" t="s">
        <v>897</v>
      </c>
      <c r="B279" s="203" t="s">
        <v>2154</v>
      </c>
      <c r="C279" s="203" t="s">
        <v>504</v>
      </c>
      <c r="D279" s="203" t="s">
        <v>2155</v>
      </c>
      <c r="E279" s="203" t="s">
        <v>506</v>
      </c>
      <c r="F279" s="203" t="s">
        <v>565</v>
      </c>
      <c r="G279" s="203">
        <v>6153111</v>
      </c>
      <c r="H279" s="203" t="s">
        <v>2156</v>
      </c>
      <c r="I279" s="203" t="s">
        <v>2131</v>
      </c>
      <c r="J279" s="203" t="s">
        <v>2132</v>
      </c>
      <c r="K279" s="203" t="s">
        <v>2157</v>
      </c>
      <c r="L279" s="203" t="s">
        <v>50</v>
      </c>
      <c r="M279" s="203" t="s">
        <v>32</v>
      </c>
      <c r="N279" s="203">
        <v>2008</v>
      </c>
      <c r="O279" s="203" t="s">
        <v>2158</v>
      </c>
      <c r="P279" s="203" t="s">
        <v>2159</v>
      </c>
      <c r="Q279" s="203">
        <v>3.4</v>
      </c>
      <c r="R279" s="203" t="s">
        <v>1497</v>
      </c>
      <c r="S279" s="203" t="s">
        <v>41</v>
      </c>
      <c r="T279" s="203"/>
      <c r="U279" s="203">
        <v>1.9</v>
      </c>
      <c r="V279" s="203" t="s">
        <v>35</v>
      </c>
      <c r="W279" s="203" t="s">
        <v>36</v>
      </c>
      <c r="X279" s="203" t="s">
        <v>2510</v>
      </c>
      <c r="Y279" s="203"/>
      <c r="Z279" s="203"/>
      <c r="AA279" s="203"/>
      <c r="AB279" s="203"/>
      <c r="AC279" s="231" t="s">
        <v>2304</v>
      </c>
      <c r="AD279" s="231">
        <v>1.4720041079184407E-2</v>
      </c>
      <c r="AE279" s="231" t="s">
        <v>2728</v>
      </c>
      <c r="AF279" s="231"/>
      <c r="AG279" s="231"/>
      <c r="AH279" s="234" t="s">
        <v>2800</v>
      </c>
      <c r="AI279" s="234">
        <v>2</v>
      </c>
      <c r="AJ279" s="200">
        <v>40868</v>
      </c>
      <c r="AK279" s="234"/>
      <c r="AL279" s="234" t="s">
        <v>2580</v>
      </c>
      <c r="AM279" s="234"/>
      <c r="AN279" s="234" t="s">
        <v>2581</v>
      </c>
      <c r="AO279" s="231">
        <f t="shared" si="18"/>
        <v>2.7968078050450373E-2</v>
      </c>
      <c r="AP279" s="232" t="s">
        <v>2813</v>
      </c>
    </row>
    <row r="280" spans="1:42" ht="191.25" hidden="1">
      <c r="A280" s="203" t="s">
        <v>897</v>
      </c>
      <c r="B280" s="203" t="s">
        <v>2154</v>
      </c>
      <c r="C280" s="203" t="s">
        <v>504</v>
      </c>
      <c r="D280" s="203" t="s">
        <v>2155</v>
      </c>
      <c r="E280" s="203" t="s">
        <v>506</v>
      </c>
      <c r="F280" s="203" t="s">
        <v>565</v>
      </c>
      <c r="G280" s="203">
        <v>6153111</v>
      </c>
      <c r="H280" s="203" t="s">
        <v>2156</v>
      </c>
      <c r="I280" s="203" t="s">
        <v>2131</v>
      </c>
      <c r="J280" s="203" t="s">
        <v>2132</v>
      </c>
      <c r="K280" s="203" t="s">
        <v>2157</v>
      </c>
      <c r="L280" s="203" t="s">
        <v>50</v>
      </c>
      <c r="M280" s="203" t="s">
        <v>32</v>
      </c>
      <c r="N280" s="203">
        <v>2008</v>
      </c>
      <c r="O280" s="203" t="s">
        <v>2158</v>
      </c>
      <c r="P280" s="203" t="s">
        <v>2159</v>
      </c>
      <c r="Q280" s="203">
        <v>3.4</v>
      </c>
      <c r="R280" s="203" t="s">
        <v>1497</v>
      </c>
      <c r="S280" s="203" t="s">
        <v>41</v>
      </c>
      <c r="T280" s="203"/>
      <c r="U280" s="203">
        <v>1.9</v>
      </c>
      <c r="V280" s="203" t="s">
        <v>35</v>
      </c>
      <c r="W280" s="203" t="s">
        <v>36</v>
      </c>
      <c r="X280" s="203" t="s">
        <v>2510</v>
      </c>
      <c r="Y280" s="203"/>
      <c r="Z280" s="203"/>
      <c r="AA280" s="203"/>
      <c r="AB280" s="203"/>
      <c r="AC280" s="231" t="s">
        <v>2304</v>
      </c>
      <c r="AD280" s="231">
        <v>0.47315945997988829</v>
      </c>
      <c r="AE280" s="231" t="s">
        <v>2729</v>
      </c>
      <c r="AF280" s="231"/>
      <c r="AG280" s="231"/>
      <c r="AH280" s="234" t="s">
        <v>2800</v>
      </c>
      <c r="AI280" s="234">
        <v>2</v>
      </c>
      <c r="AJ280" s="200">
        <v>40868</v>
      </c>
      <c r="AK280" s="234"/>
      <c r="AL280" s="234" t="s">
        <v>2580</v>
      </c>
      <c r="AM280" s="234"/>
      <c r="AN280" s="234" t="s">
        <v>2581</v>
      </c>
      <c r="AO280" s="231">
        <f t="shared" si="18"/>
        <v>0.89900297396178774</v>
      </c>
      <c r="AP280" s="232" t="s">
        <v>2813</v>
      </c>
    </row>
    <row r="281" spans="1:42" ht="191.25" hidden="1">
      <c r="A281" s="203" t="s">
        <v>897</v>
      </c>
      <c r="B281" s="203" t="s">
        <v>2154</v>
      </c>
      <c r="C281" s="203" t="s">
        <v>504</v>
      </c>
      <c r="D281" s="203" t="s">
        <v>2155</v>
      </c>
      <c r="E281" s="203" t="s">
        <v>506</v>
      </c>
      <c r="F281" s="203" t="s">
        <v>565</v>
      </c>
      <c r="G281" s="203">
        <v>6153111</v>
      </c>
      <c r="H281" s="203" t="s">
        <v>2156</v>
      </c>
      <c r="I281" s="203" t="s">
        <v>2131</v>
      </c>
      <c r="J281" s="203" t="s">
        <v>2132</v>
      </c>
      <c r="K281" s="203" t="s">
        <v>2157</v>
      </c>
      <c r="L281" s="203" t="s">
        <v>50</v>
      </c>
      <c r="M281" s="203" t="s">
        <v>32</v>
      </c>
      <c r="N281" s="203">
        <v>2008</v>
      </c>
      <c r="O281" s="203" t="s">
        <v>2158</v>
      </c>
      <c r="P281" s="203" t="s">
        <v>2159</v>
      </c>
      <c r="Q281" s="203">
        <v>3.4</v>
      </c>
      <c r="R281" s="203" t="s">
        <v>1497</v>
      </c>
      <c r="S281" s="203" t="s">
        <v>41</v>
      </c>
      <c r="T281" s="203"/>
      <c r="U281" s="203">
        <v>1.9</v>
      </c>
      <c r="V281" s="203" t="s">
        <v>35</v>
      </c>
      <c r="W281" s="203" t="s">
        <v>36</v>
      </c>
      <c r="X281" s="203" t="s">
        <v>2510</v>
      </c>
      <c r="Y281" s="203"/>
      <c r="Z281" s="203"/>
      <c r="AA281" s="203"/>
      <c r="AB281" s="203"/>
      <c r="AC281" s="231" t="s">
        <v>2304</v>
      </c>
      <c r="AD281" s="231">
        <v>0.11788870108474722</v>
      </c>
      <c r="AE281" s="231" t="s">
        <v>2730</v>
      </c>
      <c r="AF281" s="231"/>
      <c r="AG281" s="231"/>
      <c r="AH281" s="234" t="s">
        <v>2800</v>
      </c>
      <c r="AI281" s="234">
        <v>2</v>
      </c>
      <c r="AJ281" s="200">
        <v>40872</v>
      </c>
      <c r="AK281" s="234"/>
      <c r="AL281" s="234" t="s">
        <v>2580</v>
      </c>
      <c r="AM281" s="234"/>
      <c r="AN281" s="234" t="s">
        <v>2581</v>
      </c>
      <c r="AO281" s="231">
        <f t="shared" si="18"/>
        <v>0.22398853206101971</v>
      </c>
      <c r="AP281" s="232" t="s">
        <v>2813</v>
      </c>
    </row>
    <row r="282" spans="1:42" ht="140.25" hidden="1">
      <c r="A282" s="203" t="s">
        <v>2160</v>
      </c>
      <c r="B282" s="203" t="s">
        <v>2161</v>
      </c>
      <c r="C282" s="203" t="s">
        <v>224</v>
      </c>
      <c r="D282" s="203" t="s">
        <v>2162</v>
      </c>
      <c r="E282" s="203" t="s">
        <v>2163</v>
      </c>
      <c r="F282" s="203" t="s">
        <v>2164</v>
      </c>
      <c r="G282" s="203" t="s">
        <v>2165</v>
      </c>
      <c r="H282" s="203" t="s">
        <v>2166</v>
      </c>
      <c r="I282" s="203" t="s">
        <v>2131</v>
      </c>
      <c r="J282" s="203" t="s">
        <v>2132</v>
      </c>
      <c r="K282" s="203" t="s">
        <v>2167</v>
      </c>
      <c r="L282" s="203" t="s">
        <v>50</v>
      </c>
      <c r="M282" s="203" t="s">
        <v>32</v>
      </c>
      <c r="N282" s="203">
        <v>2008</v>
      </c>
      <c r="O282" s="203" t="s">
        <v>2168</v>
      </c>
      <c r="P282" s="203" t="s">
        <v>2169</v>
      </c>
      <c r="Q282" s="203">
        <v>40.000954399999998</v>
      </c>
      <c r="R282" s="203" t="s">
        <v>1497</v>
      </c>
      <c r="S282" s="203" t="s">
        <v>41</v>
      </c>
      <c r="T282" s="203"/>
      <c r="U282" s="203">
        <v>31.5</v>
      </c>
      <c r="V282" s="203" t="s">
        <v>35</v>
      </c>
      <c r="W282" s="203" t="s">
        <v>36</v>
      </c>
      <c r="X282" s="203" t="s">
        <v>2324</v>
      </c>
      <c r="Y282" s="203" t="s">
        <v>2325</v>
      </c>
      <c r="Z282" s="203" t="s">
        <v>2302</v>
      </c>
      <c r="AA282" s="203"/>
      <c r="AB282" s="203"/>
      <c r="AC282" s="203" t="s">
        <v>2304</v>
      </c>
      <c r="AD282" s="231">
        <v>7.5436316809187762E-2</v>
      </c>
      <c r="AE282" s="235" t="s">
        <v>2326</v>
      </c>
      <c r="AF282" s="235"/>
      <c r="AG282" s="231"/>
      <c r="AH282" s="231" t="s">
        <v>2746</v>
      </c>
      <c r="AI282" s="231">
        <v>2</v>
      </c>
      <c r="AJ282" s="182">
        <v>40834</v>
      </c>
      <c r="AK282" s="231"/>
      <c r="AL282" s="231" t="s">
        <v>2580</v>
      </c>
      <c r="AM282" s="231" t="s">
        <v>2520</v>
      </c>
      <c r="AN282" s="231"/>
      <c r="AO282" s="231">
        <f t="shared" si="18"/>
        <v>2.3762439794894146</v>
      </c>
      <c r="AP282" s="232" t="s">
        <v>2813</v>
      </c>
    </row>
    <row r="283" spans="1:42" ht="140.25" hidden="1">
      <c r="A283" s="203" t="s">
        <v>2160</v>
      </c>
      <c r="B283" s="203" t="s">
        <v>2161</v>
      </c>
      <c r="C283" s="203" t="s">
        <v>224</v>
      </c>
      <c r="D283" s="203" t="s">
        <v>2162</v>
      </c>
      <c r="E283" s="203" t="s">
        <v>2163</v>
      </c>
      <c r="F283" s="203" t="s">
        <v>2164</v>
      </c>
      <c r="G283" s="203" t="s">
        <v>2165</v>
      </c>
      <c r="H283" s="203" t="s">
        <v>2166</v>
      </c>
      <c r="I283" s="203" t="s">
        <v>2131</v>
      </c>
      <c r="J283" s="203" t="s">
        <v>2132</v>
      </c>
      <c r="K283" s="203" t="s">
        <v>2167</v>
      </c>
      <c r="L283" s="203" t="s">
        <v>50</v>
      </c>
      <c r="M283" s="203" t="s">
        <v>32</v>
      </c>
      <c r="N283" s="203">
        <v>2008</v>
      </c>
      <c r="O283" s="203" t="s">
        <v>2168</v>
      </c>
      <c r="P283" s="203" t="s">
        <v>2169</v>
      </c>
      <c r="Q283" s="203">
        <v>40.000954399999998</v>
      </c>
      <c r="R283" s="203" t="s">
        <v>1497</v>
      </c>
      <c r="S283" s="203" t="s">
        <v>41</v>
      </c>
      <c r="T283" s="203"/>
      <c r="U283" s="203">
        <v>31.5</v>
      </c>
      <c r="V283" s="203" t="s">
        <v>35</v>
      </c>
      <c r="W283" s="203" t="s">
        <v>36</v>
      </c>
      <c r="X283" s="203" t="s">
        <v>2324</v>
      </c>
      <c r="Y283" s="203" t="s">
        <v>2325</v>
      </c>
      <c r="Z283" s="203" t="s">
        <v>2302</v>
      </c>
      <c r="AA283" s="203"/>
      <c r="AB283" s="203"/>
      <c r="AC283" s="203" t="s">
        <v>2304</v>
      </c>
      <c r="AD283" s="231">
        <v>6.7227413845423634E-2</v>
      </c>
      <c r="AE283" s="235" t="s">
        <v>2327</v>
      </c>
      <c r="AF283" s="235"/>
      <c r="AG283" s="231"/>
      <c r="AH283" s="231" t="s">
        <v>2746</v>
      </c>
      <c r="AI283" s="231">
        <v>2</v>
      </c>
      <c r="AJ283" s="182">
        <v>40834</v>
      </c>
      <c r="AK283" s="231"/>
      <c r="AL283" s="231" t="s">
        <v>2580</v>
      </c>
      <c r="AM283" s="231" t="s">
        <v>2520</v>
      </c>
      <c r="AN283" s="231"/>
      <c r="AO283" s="231">
        <f t="shared" si="18"/>
        <v>2.1176635361308445</v>
      </c>
      <c r="AP283" s="232" t="s">
        <v>2813</v>
      </c>
    </row>
    <row r="284" spans="1:42" ht="140.25" hidden="1">
      <c r="A284" s="203" t="s">
        <v>2160</v>
      </c>
      <c r="B284" s="203" t="s">
        <v>2161</v>
      </c>
      <c r="C284" s="203" t="s">
        <v>224</v>
      </c>
      <c r="D284" s="203" t="s">
        <v>2162</v>
      </c>
      <c r="E284" s="203" t="s">
        <v>2163</v>
      </c>
      <c r="F284" s="203" t="s">
        <v>2164</v>
      </c>
      <c r="G284" s="203" t="s">
        <v>2165</v>
      </c>
      <c r="H284" s="203" t="s">
        <v>2166</v>
      </c>
      <c r="I284" s="203" t="s">
        <v>2131</v>
      </c>
      <c r="J284" s="203" t="s">
        <v>2132</v>
      </c>
      <c r="K284" s="203" t="s">
        <v>2167</v>
      </c>
      <c r="L284" s="203" t="s">
        <v>50</v>
      </c>
      <c r="M284" s="203" t="s">
        <v>32</v>
      </c>
      <c r="N284" s="203">
        <v>2008</v>
      </c>
      <c r="O284" s="203" t="s">
        <v>2168</v>
      </c>
      <c r="P284" s="203" t="s">
        <v>2169</v>
      </c>
      <c r="Q284" s="203">
        <v>40.000954399999998</v>
      </c>
      <c r="R284" s="203" t="s">
        <v>1497</v>
      </c>
      <c r="S284" s="203" t="s">
        <v>41</v>
      </c>
      <c r="T284" s="203"/>
      <c r="U284" s="203">
        <v>31.5</v>
      </c>
      <c r="V284" s="203" t="s">
        <v>35</v>
      </c>
      <c r="W284" s="203" t="s">
        <v>36</v>
      </c>
      <c r="X284" s="203" t="s">
        <v>2324</v>
      </c>
      <c r="Y284" s="203" t="s">
        <v>2325</v>
      </c>
      <c r="Z284" s="203" t="s">
        <v>2302</v>
      </c>
      <c r="AA284" s="203"/>
      <c r="AB284" s="203"/>
      <c r="AC284" s="203" t="s">
        <v>2304</v>
      </c>
      <c r="AD284" s="231">
        <v>2.9489803064138378E-3</v>
      </c>
      <c r="AE284" s="235" t="s">
        <v>2328</v>
      </c>
      <c r="AF284" s="235"/>
      <c r="AG284" s="231"/>
      <c r="AH284" s="231" t="s">
        <v>2746</v>
      </c>
      <c r="AI284" s="231">
        <v>2</v>
      </c>
      <c r="AJ284" s="182">
        <v>40834</v>
      </c>
      <c r="AK284" s="231"/>
      <c r="AL284" s="231" t="s">
        <v>2580</v>
      </c>
      <c r="AM284" s="231" t="s">
        <v>2520</v>
      </c>
      <c r="AN284" s="231"/>
      <c r="AO284" s="231">
        <f t="shared" si="18"/>
        <v>9.2892879652035895E-2</v>
      </c>
      <c r="AP284" s="232" t="s">
        <v>2813</v>
      </c>
    </row>
    <row r="285" spans="1:42" ht="140.25" hidden="1">
      <c r="A285" s="203" t="s">
        <v>2160</v>
      </c>
      <c r="B285" s="203" t="s">
        <v>2161</v>
      </c>
      <c r="C285" s="203" t="s">
        <v>224</v>
      </c>
      <c r="D285" s="203" t="s">
        <v>2162</v>
      </c>
      <c r="E285" s="203" t="s">
        <v>2163</v>
      </c>
      <c r="F285" s="203" t="s">
        <v>2164</v>
      </c>
      <c r="G285" s="203" t="s">
        <v>2165</v>
      </c>
      <c r="H285" s="203" t="s">
        <v>2166</v>
      </c>
      <c r="I285" s="203" t="s">
        <v>2131</v>
      </c>
      <c r="J285" s="203" t="s">
        <v>2132</v>
      </c>
      <c r="K285" s="203" t="s">
        <v>2167</v>
      </c>
      <c r="L285" s="203" t="s">
        <v>50</v>
      </c>
      <c r="M285" s="203" t="s">
        <v>32</v>
      </c>
      <c r="N285" s="203">
        <v>2008</v>
      </c>
      <c r="O285" s="203" t="s">
        <v>2168</v>
      </c>
      <c r="P285" s="203" t="s">
        <v>2169</v>
      </c>
      <c r="Q285" s="203">
        <v>40.000954399999998</v>
      </c>
      <c r="R285" s="203" t="s">
        <v>1497</v>
      </c>
      <c r="S285" s="203" t="s">
        <v>41</v>
      </c>
      <c r="T285" s="203"/>
      <c r="U285" s="203">
        <v>31.5</v>
      </c>
      <c r="V285" s="203" t="s">
        <v>35</v>
      </c>
      <c r="W285" s="203" t="s">
        <v>36</v>
      </c>
      <c r="X285" s="203" t="s">
        <v>2324</v>
      </c>
      <c r="Y285" s="203" t="s">
        <v>2325</v>
      </c>
      <c r="Z285" s="203" t="s">
        <v>2302</v>
      </c>
      <c r="AA285" s="203"/>
      <c r="AB285" s="203"/>
      <c r="AC285" s="203" t="s">
        <v>2304</v>
      </c>
      <c r="AD285" s="231">
        <v>0.18783214933200543</v>
      </c>
      <c r="AE285" s="235" t="s">
        <v>2329</v>
      </c>
      <c r="AF285" s="235"/>
      <c r="AG285" s="231"/>
      <c r="AH285" s="231" t="s">
        <v>2746</v>
      </c>
      <c r="AI285" s="231">
        <v>2</v>
      </c>
      <c r="AJ285" s="182">
        <v>40834</v>
      </c>
      <c r="AK285" s="231"/>
      <c r="AL285" s="231" t="s">
        <v>2580</v>
      </c>
      <c r="AM285" s="231" t="s">
        <v>2520</v>
      </c>
      <c r="AN285" s="231"/>
      <c r="AO285" s="231">
        <f t="shared" si="18"/>
        <v>5.9167127039581713</v>
      </c>
      <c r="AP285" s="232" t="s">
        <v>2813</v>
      </c>
    </row>
    <row r="286" spans="1:42" ht="140.25" hidden="1">
      <c r="A286" s="203" t="s">
        <v>2160</v>
      </c>
      <c r="B286" s="203" t="s">
        <v>2161</v>
      </c>
      <c r="C286" s="203" t="s">
        <v>224</v>
      </c>
      <c r="D286" s="203" t="s">
        <v>2162</v>
      </c>
      <c r="E286" s="203" t="s">
        <v>2163</v>
      </c>
      <c r="F286" s="203" t="s">
        <v>2164</v>
      </c>
      <c r="G286" s="203" t="s">
        <v>2165</v>
      </c>
      <c r="H286" s="203" t="s">
        <v>2166</v>
      </c>
      <c r="I286" s="203" t="s">
        <v>2131</v>
      </c>
      <c r="J286" s="203" t="s">
        <v>2132</v>
      </c>
      <c r="K286" s="203" t="s">
        <v>2167</v>
      </c>
      <c r="L286" s="203" t="s">
        <v>50</v>
      </c>
      <c r="M286" s="203" t="s">
        <v>32</v>
      </c>
      <c r="N286" s="203">
        <v>2008</v>
      </c>
      <c r="O286" s="203" t="s">
        <v>2168</v>
      </c>
      <c r="P286" s="203" t="s">
        <v>2169</v>
      </c>
      <c r="Q286" s="203">
        <v>40.000954399999998</v>
      </c>
      <c r="R286" s="203" t="s">
        <v>1497</v>
      </c>
      <c r="S286" s="203" t="s">
        <v>41</v>
      </c>
      <c r="T286" s="203"/>
      <c r="U286" s="203">
        <v>31.5</v>
      </c>
      <c r="V286" s="203" t="s">
        <v>35</v>
      </c>
      <c r="W286" s="203" t="s">
        <v>36</v>
      </c>
      <c r="X286" s="203" t="s">
        <v>2324</v>
      </c>
      <c r="Y286" s="203" t="s">
        <v>2325</v>
      </c>
      <c r="Z286" s="203" t="s">
        <v>2302</v>
      </c>
      <c r="AA286" s="203"/>
      <c r="AB286" s="203"/>
      <c r="AC286" s="203" t="s">
        <v>2304</v>
      </c>
      <c r="AD286" s="231">
        <v>5.5244749803531001E-2</v>
      </c>
      <c r="AE286" s="235" t="s">
        <v>2330</v>
      </c>
      <c r="AF286" s="235"/>
      <c r="AG286" s="231"/>
      <c r="AH286" s="231" t="s">
        <v>2746</v>
      </c>
      <c r="AI286" s="231">
        <v>2</v>
      </c>
      <c r="AJ286" s="182">
        <v>40834</v>
      </c>
      <c r="AK286" s="231"/>
      <c r="AL286" s="231" t="s">
        <v>2580</v>
      </c>
      <c r="AM286" s="231" t="s">
        <v>2520</v>
      </c>
      <c r="AN286" s="231"/>
      <c r="AO286" s="231">
        <f t="shared" si="18"/>
        <v>1.7402096188112266</v>
      </c>
      <c r="AP286" s="232" t="s">
        <v>2813</v>
      </c>
    </row>
    <row r="287" spans="1:42" ht="140.25" hidden="1">
      <c r="A287" s="203" t="s">
        <v>2160</v>
      </c>
      <c r="B287" s="203" t="s">
        <v>2161</v>
      </c>
      <c r="C287" s="203" t="s">
        <v>224</v>
      </c>
      <c r="D287" s="203" t="s">
        <v>2162</v>
      </c>
      <c r="E287" s="203" t="s">
        <v>2163</v>
      </c>
      <c r="F287" s="203" t="s">
        <v>2164</v>
      </c>
      <c r="G287" s="203" t="s">
        <v>2165</v>
      </c>
      <c r="H287" s="203" t="s">
        <v>2166</v>
      </c>
      <c r="I287" s="203" t="s">
        <v>2131</v>
      </c>
      <c r="J287" s="203" t="s">
        <v>2132</v>
      </c>
      <c r="K287" s="203" t="s">
        <v>2167</v>
      </c>
      <c r="L287" s="203" t="s">
        <v>50</v>
      </c>
      <c r="M287" s="203" t="s">
        <v>32</v>
      </c>
      <c r="N287" s="203">
        <v>2008</v>
      </c>
      <c r="O287" s="203" t="s">
        <v>2168</v>
      </c>
      <c r="P287" s="203" t="s">
        <v>2169</v>
      </c>
      <c r="Q287" s="203">
        <v>40.000954399999998</v>
      </c>
      <c r="R287" s="203" t="s">
        <v>1497</v>
      </c>
      <c r="S287" s="203" t="s">
        <v>41</v>
      </c>
      <c r="T287" s="203"/>
      <c r="U287" s="203">
        <v>31.5</v>
      </c>
      <c r="V287" s="203" t="s">
        <v>35</v>
      </c>
      <c r="W287" s="203" t="s">
        <v>36</v>
      </c>
      <c r="X287" s="203" t="s">
        <v>2324</v>
      </c>
      <c r="Y287" s="203" t="s">
        <v>2325</v>
      </c>
      <c r="Z287" s="203" t="s">
        <v>2302</v>
      </c>
      <c r="AA287" s="203"/>
      <c r="AB287" s="203"/>
      <c r="AC287" s="203" t="s">
        <v>2304</v>
      </c>
      <c r="AD287" s="231">
        <v>4.0071895984251354E-3</v>
      </c>
      <c r="AE287" s="235" t="s">
        <v>2331</v>
      </c>
      <c r="AF287" s="235"/>
      <c r="AG287" s="231"/>
      <c r="AH287" s="231" t="s">
        <v>2746</v>
      </c>
      <c r="AI287" s="231">
        <v>2</v>
      </c>
      <c r="AJ287" s="182">
        <v>40834</v>
      </c>
      <c r="AK287" s="231"/>
      <c r="AL287" s="231" t="s">
        <v>2580</v>
      </c>
      <c r="AM287" s="231" t="s">
        <v>2520</v>
      </c>
      <c r="AN287" s="231"/>
      <c r="AO287" s="231">
        <f t="shared" si="18"/>
        <v>0.12622647235039178</v>
      </c>
      <c r="AP287" s="232" t="s">
        <v>2813</v>
      </c>
    </row>
    <row r="288" spans="1:42" ht="140.25" hidden="1">
      <c r="A288" s="203" t="s">
        <v>2160</v>
      </c>
      <c r="B288" s="203" t="s">
        <v>2161</v>
      </c>
      <c r="C288" s="203" t="s">
        <v>224</v>
      </c>
      <c r="D288" s="203" t="s">
        <v>2162</v>
      </c>
      <c r="E288" s="203" t="s">
        <v>2163</v>
      </c>
      <c r="F288" s="203" t="s">
        <v>2164</v>
      </c>
      <c r="G288" s="203" t="s">
        <v>2165</v>
      </c>
      <c r="H288" s="203" t="s">
        <v>2166</v>
      </c>
      <c r="I288" s="203" t="s">
        <v>2131</v>
      </c>
      <c r="J288" s="203" t="s">
        <v>2132</v>
      </c>
      <c r="K288" s="203" t="s">
        <v>2167</v>
      </c>
      <c r="L288" s="203" t="s">
        <v>50</v>
      </c>
      <c r="M288" s="203" t="s">
        <v>32</v>
      </c>
      <c r="N288" s="203">
        <v>2008</v>
      </c>
      <c r="O288" s="203" t="s">
        <v>2168</v>
      </c>
      <c r="P288" s="203" t="s">
        <v>2169</v>
      </c>
      <c r="Q288" s="203">
        <v>40.000954399999998</v>
      </c>
      <c r="R288" s="203" t="s">
        <v>1497</v>
      </c>
      <c r="S288" s="203" t="s">
        <v>41</v>
      </c>
      <c r="T288" s="203"/>
      <c r="U288" s="203">
        <v>31.5</v>
      </c>
      <c r="V288" s="203" t="s">
        <v>35</v>
      </c>
      <c r="W288" s="203" t="s">
        <v>36</v>
      </c>
      <c r="X288" s="203" t="s">
        <v>2324</v>
      </c>
      <c r="Y288" s="203" t="s">
        <v>2325</v>
      </c>
      <c r="Z288" s="203" t="s">
        <v>2302</v>
      </c>
      <c r="AA288" s="203"/>
      <c r="AB288" s="203"/>
      <c r="AC288" s="203" t="s">
        <v>2304</v>
      </c>
      <c r="AD288" s="231">
        <v>0.14954987200336137</v>
      </c>
      <c r="AE288" s="235" t="s">
        <v>2332</v>
      </c>
      <c r="AF288" s="235"/>
      <c r="AG288" s="231"/>
      <c r="AH288" s="231" t="s">
        <v>2746</v>
      </c>
      <c r="AI288" s="231">
        <v>2</v>
      </c>
      <c r="AJ288" s="182">
        <v>40834</v>
      </c>
      <c r="AK288" s="231"/>
      <c r="AL288" s="231" t="s">
        <v>2580</v>
      </c>
      <c r="AM288" s="231" t="s">
        <v>2520</v>
      </c>
      <c r="AN288" s="231"/>
      <c r="AO288" s="231">
        <f t="shared" si="18"/>
        <v>4.7108209681058835</v>
      </c>
      <c r="AP288" s="232" t="s">
        <v>2813</v>
      </c>
    </row>
    <row r="289" spans="1:42" ht="140.25" hidden="1">
      <c r="A289" s="203" t="s">
        <v>2160</v>
      </c>
      <c r="B289" s="203" t="s">
        <v>2161</v>
      </c>
      <c r="C289" s="203" t="s">
        <v>224</v>
      </c>
      <c r="D289" s="203" t="s">
        <v>2162</v>
      </c>
      <c r="E289" s="203" t="s">
        <v>2163</v>
      </c>
      <c r="F289" s="203" t="s">
        <v>2164</v>
      </c>
      <c r="G289" s="203" t="s">
        <v>2165</v>
      </c>
      <c r="H289" s="203" t="s">
        <v>2166</v>
      </c>
      <c r="I289" s="203" t="s">
        <v>2131</v>
      </c>
      <c r="J289" s="203" t="s">
        <v>2132</v>
      </c>
      <c r="K289" s="203" t="s">
        <v>2167</v>
      </c>
      <c r="L289" s="203" t="s">
        <v>50</v>
      </c>
      <c r="M289" s="203" t="s">
        <v>32</v>
      </c>
      <c r="N289" s="203">
        <v>2008</v>
      </c>
      <c r="O289" s="203" t="s">
        <v>2168</v>
      </c>
      <c r="P289" s="203" t="s">
        <v>2169</v>
      </c>
      <c r="Q289" s="203">
        <v>40.000954399999998</v>
      </c>
      <c r="R289" s="203" t="s">
        <v>1497</v>
      </c>
      <c r="S289" s="203" t="s">
        <v>41</v>
      </c>
      <c r="T289" s="203"/>
      <c r="U289" s="203">
        <v>31.5</v>
      </c>
      <c r="V289" s="203" t="s">
        <v>35</v>
      </c>
      <c r="W289" s="203" t="s">
        <v>36</v>
      </c>
      <c r="X289" s="203" t="s">
        <v>2324</v>
      </c>
      <c r="Y289" s="203" t="s">
        <v>2325</v>
      </c>
      <c r="Z289" s="203" t="s">
        <v>2302</v>
      </c>
      <c r="AA289" s="203"/>
      <c r="AB289" s="203"/>
      <c r="AC289" s="203" t="s">
        <v>2304</v>
      </c>
      <c r="AD289" s="231">
        <v>0.25642122954582597</v>
      </c>
      <c r="AE289" s="235" t="s">
        <v>2333</v>
      </c>
      <c r="AF289" s="235"/>
      <c r="AG289" s="231"/>
      <c r="AH289" s="231" t="s">
        <v>2746</v>
      </c>
      <c r="AI289" s="231">
        <v>2</v>
      </c>
      <c r="AJ289" s="182">
        <v>40834</v>
      </c>
      <c r="AK289" s="231"/>
      <c r="AL289" s="231" t="s">
        <v>2580</v>
      </c>
      <c r="AM289" s="231" t="s">
        <v>2520</v>
      </c>
      <c r="AN289" s="231"/>
      <c r="AO289" s="231">
        <f t="shared" si="18"/>
        <v>8.0772687306935183</v>
      </c>
      <c r="AP289" s="232" t="s">
        <v>2813</v>
      </c>
    </row>
    <row r="290" spans="1:42" ht="140.25" hidden="1">
      <c r="A290" s="203" t="s">
        <v>2160</v>
      </c>
      <c r="B290" s="203" t="s">
        <v>2161</v>
      </c>
      <c r="C290" s="203" t="s">
        <v>224</v>
      </c>
      <c r="D290" s="203" t="s">
        <v>2162</v>
      </c>
      <c r="E290" s="203" t="s">
        <v>2163</v>
      </c>
      <c r="F290" s="203" t="s">
        <v>2164</v>
      </c>
      <c r="G290" s="203" t="s">
        <v>2165</v>
      </c>
      <c r="H290" s="203" t="s">
        <v>2166</v>
      </c>
      <c r="I290" s="203" t="s">
        <v>2131</v>
      </c>
      <c r="J290" s="203" t="s">
        <v>2132</v>
      </c>
      <c r="K290" s="203" t="s">
        <v>2167</v>
      </c>
      <c r="L290" s="203" t="s">
        <v>50</v>
      </c>
      <c r="M290" s="203" t="s">
        <v>32</v>
      </c>
      <c r="N290" s="203">
        <v>2008</v>
      </c>
      <c r="O290" s="203" t="s">
        <v>2168</v>
      </c>
      <c r="P290" s="203" t="s">
        <v>2169</v>
      </c>
      <c r="Q290" s="203">
        <v>40.000954399999998</v>
      </c>
      <c r="R290" s="203" t="s">
        <v>1497</v>
      </c>
      <c r="S290" s="203" t="s">
        <v>41</v>
      </c>
      <c r="T290" s="203"/>
      <c r="U290" s="203">
        <v>31.5</v>
      </c>
      <c r="V290" s="203" t="s">
        <v>35</v>
      </c>
      <c r="W290" s="203" t="s">
        <v>36</v>
      </c>
      <c r="X290" s="203" t="s">
        <v>2324</v>
      </c>
      <c r="Y290" s="203" t="s">
        <v>2325</v>
      </c>
      <c r="Z290" s="203" t="s">
        <v>2302</v>
      </c>
      <c r="AA290" s="203"/>
      <c r="AB290" s="203"/>
      <c r="AC290" s="203" t="s">
        <v>2304</v>
      </c>
      <c r="AD290" s="231">
        <v>0.10955578552587555</v>
      </c>
      <c r="AE290" s="235" t="s">
        <v>2334</v>
      </c>
      <c r="AF290" s="235"/>
      <c r="AG290" s="231"/>
      <c r="AH290" s="231" t="s">
        <v>2746</v>
      </c>
      <c r="AI290" s="231">
        <v>2</v>
      </c>
      <c r="AJ290" s="182">
        <v>40834</v>
      </c>
      <c r="AK290" s="231"/>
      <c r="AL290" s="231" t="s">
        <v>2580</v>
      </c>
      <c r="AM290" s="231" t="s">
        <v>2520</v>
      </c>
      <c r="AN290" s="231"/>
      <c r="AO290" s="231">
        <f t="shared" si="18"/>
        <v>3.4510072440650799</v>
      </c>
      <c r="AP290" s="232" t="s">
        <v>2813</v>
      </c>
    </row>
    <row r="291" spans="1:42" ht="140.25" hidden="1">
      <c r="A291" s="203" t="s">
        <v>2160</v>
      </c>
      <c r="B291" s="203" t="s">
        <v>2161</v>
      </c>
      <c r="C291" s="203" t="s">
        <v>224</v>
      </c>
      <c r="D291" s="203" t="s">
        <v>2162</v>
      </c>
      <c r="E291" s="203" t="s">
        <v>2163</v>
      </c>
      <c r="F291" s="203" t="s">
        <v>2164</v>
      </c>
      <c r="G291" s="203" t="s">
        <v>2165</v>
      </c>
      <c r="H291" s="203" t="s">
        <v>2166</v>
      </c>
      <c r="I291" s="203" t="s">
        <v>2131</v>
      </c>
      <c r="J291" s="203" t="s">
        <v>2132</v>
      </c>
      <c r="K291" s="203" t="s">
        <v>2167</v>
      </c>
      <c r="L291" s="203" t="s">
        <v>50</v>
      </c>
      <c r="M291" s="203" t="s">
        <v>32</v>
      </c>
      <c r="N291" s="203">
        <v>2008</v>
      </c>
      <c r="O291" s="203" t="s">
        <v>2168</v>
      </c>
      <c r="P291" s="203" t="s">
        <v>2169</v>
      </c>
      <c r="Q291" s="203">
        <v>40.000954399999998</v>
      </c>
      <c r="R291" s="203" t="s">
        <v>1497</v>
      </c>
      <c r="S291" s="203" t="s">
        <v>41</v>
      </c>
      <c r="T291" s="203"/>
      <c r="U291" s="203">
        <v>31.5</v>
      </c>
      <c r="V291" s="203" t="s">
        <v>35</v>
      </c>
      <c r="W291" s="203" t="s">
        <v>36</v>
      </c>
      <c r="X291" s="203" t="s">
        <v>2324</v>
      </c>
      <c r="Y291" s="203" t="s">
        <v>2325</v>
      </c>
      <c r="Z291" s="203" t="s">
        <v>2302</v>
      </c>
      <c r="AA291" s="203"/>
      <c r="AB291" s="203"/>
      <c r="AC291" s="203" t="s">
        <v>2304</v>
      </c>
      <c r="AD291" s="231">
        <v>9.1776313229950446E-2</v>
      </c>
      <c r="AE291" s="235" t="s">
        <v>2335</v>
      </c>
      <c r="AF291" s="235"/>
      <c r="AG291" s="231"/>
      <c r="AH291" s="231" t="s">
        <v>2746</v>
      </c>
      <c r="AI291" s="231">
        <v>2</v>
      </c>
      <c r="AJ291" s="182">
        <v>40834</v>
      </c>
      <c r="AK291" s="231"/>
      <c r="AL291" s="231" t="s">
        <v>2580</v>
      </c>
      <c r="AM291" s="231" t="s">
        <v>2520</v>
      </c>
      <c r="AN291" s="231"/>
      <c r="AO291" s="231">
        <f t="shared" si="18"/>
        <v>2.8909538667434389</v>
      </c>
      <c r="AP291" s="232" t="s">
        <v>2813</v>
      </c>
    </row>
    <row r="292" spans="1:42" ht="280.5" hidden="1">
      <c r="A292" s="203" t="s">
        <v>889</v>
      </c>
      <c r="B292" s="203" t="s">
        <v>2170</v>
      </c>
      <c r="C292" s="203" t="s">
        <v>301</v>
      </c>
      <c r="D292" s="203" t="s">
        <v>164</v>
      </c>
      <c r="E292" s="203" t="s">
        <v>303</v>
      </c>
      <c r="F292" s="203" t="s">
        <v>2171</v>
      </c>
      <c r="G292" s="203">
        <v>8008811</v>
      </c>
      <c r="H292" s="203" t="s">
        <v>2172</v>
      </c>
      <c r="I292" s="203" t="s">
        <v>2131</v>
      </c>
      <c r="J292" s="203" t="s">
        <v>2132</v>
      </c>
      <c r="K292" s="203" t="s">
        <v>2173</v>
      </c>
      <c r="L292" s="203" t="s">
        <v>50</v>
      </c>
      <c r="M292" s="203" t="s">
        <v>32</v>
      </c>
      <c r="N292" s="203">
        <v>1997</v>
      </c>
      <c r="O292" s="203" t="s">
        <v>2174</v>
      </c>
      <c r="P292" s="203" t="s">
        <v>2175</v>
      </c>
      <c r="Q292" s="203">
        <v>0.28325359999999999</v>
      </c>
      <c r="R292" s="203" t="s">
        <v>1487</v>
      </c>
      <c r="S292" s="203">
        <v>3.6895929999999999</v>
      </c>
      <c r="T292" s="203"/>
      <c r="U292" s="203">
        <v>90</v>
      </c>
      <c r="V292" s="203" t="s">
        <v>1512</v>
      </c>
      <c r="W292" s="203" t="s">
        <v>36</v>
      </c>
      <c r="X292" s="203"/>
      <c r="Y292" s="203"/>
      <c r="Z292" s="203"/>
      <c r="AA292" s="203"/>
      <c r="AB292" s="203"/>
      <c r="AC292" s="203" t="s">
        <v>2304</v>
      </c>
      <c r="AD292" s="231">
        <v>0.18306639174224246</v>
      </c>
      <c r="AE292" s="235" t="s">
        <v>2733</v>
      </c>
      <c r="AF292" s="231"/>
      <c r="AG292" s="231"/>
      <c r="AH292" s="231" t="s">
        <v>2801</v>
      </c>
      <c r="AI292" s="234">
        <v>2</v>
      </c>
      <c r="AJ292" s="182">
        <v>40872</v>
      </c>
      <c r="AK292" s="234"/>
      <c r="AL292" s="231" t="s">
        <v>2580</v>
      </c>
      <c r="AM292" s="234" t="s">
        <v>2581</v>
      </c>
      <c r="AN292" s="234"/>
      <c r="AO292" s="231">
        <f t="shared" si="18"/>
        <v>16.475975256801821</v>
      </c>
      <c r="AP292" s="232" t="s">
        <v>2813</v>
      </c>
    </row>
    <row r="293" spans="1:42" ht="280.5" hidden="1">
      <c r="A293" s="203" t="s">
        <v>889</v>
      </c>
      <c r="B293" s="203" t="s">
        <v>2170</v>
      </c>
      <c r="C293" s="203" t="s">
        <v>301</v>
      </c>
      <c r="D293" s="203" t="s">
        <v>164</v>
      </c>
      <c r="E293" s="203" t="s">
        <v>303</v>
      </c>
      <c r="F293" s="203" t="s">
        <v>2171</v>
      </c>
      <c r="G293" s="203">
        <v>8008811</v>
      </c>
      <c r="H293" s="203" t="s">
        <v>2172</v>
      </c>
      <c r="I293" s="203" t="s">
        <v>2131</v>
      </c>
      <c r="J293" s="203" t="s">
        <v>2132</v>
      </c>
      <c r="K293" s="203" t="s">
        <v>2173</v>
      </c>
      <c r="L293" s="203" t="s">
        <v>50</v>
      </c>
      <c r="M293" s="203" t="s">
        <v>32</v>
      </c>
      <c r="N293" s="203">
        <v>1997</v>
      </c>
      <c r="O293" s="203" t="s">
        <v>2174</v>
      </c>
      <c r="P293" s="203" t="s">
        <v>2175</v>
      </c>
      <c r="Q293" s="203">
        <v>0.28325359999999999</v>
      </c>
      <c r="R293" s="203" t="s">
        <v>1487</v>
      </c>
      <c r="S293" s="203">
        <v>3.6895929999999999</v>
      </c>
      <c r="T293" s="203"/>
      <c r="U293" s="203">
        <v>90</v>
      </c>
      <c r="V293" s="203" t="s">
        <v>1512</v>
      </c>
      <c r="W293" s="203" t="s">
        <v>36</v>
      </c>
      <c r="X293" s="203"/>
      <c r="Y293" s="203"/>
      <c r="Z293" s="203"/>
      <c r="AA293" s="203"/>
      <c r="AB293" s="203"/>
      <c r="AC293" s="203" t="s">
        <v>2304</v>
      </c>
      <c r="AD293" s="231">
        <v>0.39941758198307348</v>
      </c>
      <c r="AE293" s="235" t="s">
        <v>2731</v>
      </c>
      <c r="AF293" s="231"/>
      <c r="AG293" s="231"/>
      <c r="AH293" s="231" t="s">
        <v>2801</v>
      </c>
      <c r="AI293" s="234">
        <v>2</v>
      </c>
      <c r="AJ293" s="182">
        <v>40872</v>
      </c>
      <c r="AK293" s="234"/>
      <c r="AL293" s="231" t="s">
        <v>2580</v>
      </c>
      <c r="AM293" s="234" t="s">
        <v>2581</v>
      </c>
      <c r="AN293" s="234"/>
      <c r="AO293" s="231">
        <f t="shared" si="18"/>
        <v>35.947582378476611</v>
      </c>
      <c r="AP293" s="232" t="s">
        <v>2813</v>
      </c>
    </row>
    <row r="294" spans="1:42" ht="280.5" hidden="1">
      <c r="A294" s="203" t="s">
        <v>889</v>
      </c>
      <c r="B294" s="203" t="s">
        <v>2170</v>
      </c>
      <c r="C294" s="203" t="s">
        <v>301</v>
      </c>
      <c r="D294" s="203" t="s">
        <v>164</v>
      </c>
      <c r="E294" s="203" t="s">
        <v>303</v>
      </c>
      <c r="F294" s="203" t="s">
        <v>2171</v>
      </c>
      <c r="G294" s="203">
        <v>8008811</v>
      </c>
      <c r="H294" s="203" t="s">
        <v>2172</v>
      </c>
      <c r="I294" s="203" t="s">
        <v>2131</v>
      </c>
      <c r="J294" s="203" t="s">
        <v>2132</v>
      </c>
      <c r="K294" s="203" t="s">
        <v>2173</v>
      </c>
      <c r="L294" s="203" t="s">
        <v>50</v>
      </c>
      <c r="M294" s="203" t="s">
        <v>32</v>
      </c>
      <c r="N294" s="203">
        <v>1997</v>
      </c>
      <c r="O294" s="203" t="s">
        <v>2174</v>
      </c>
      <c r="P294" s="203" t="s">
        <v>2175</v>
      </c>
      <c r="Q294" s="203">
        <v>0.28325359999999999</v>
      </c>
      <c r="R294" s="203" t="s">
        <v>1487</v>
      </c>
      <c r="S294" s="203">
        <v>3.6895929999999999</v>
      </c>
      <c r="T294" s="203"/>
      <c r="U294" s="203">
        <v>90</v>
      </c>
      <c r="V294" s="203" t="s">
        <v>1512</v>
      </c>
      <c r="W294" s="203" t="s">
        <v>36</v>
      </c>
      <c r="X294" s="203"/>
      <c r="Y294" s="203"/>
      <c r="Z294" s="203"/>
      <c r="AA294" s="203"/>
      <c r="AB294" s="203"/>
      <c r="AC294" s="203" t="s">
        <v>2304</v>
      </c>
      <c r="AD294" s="231">
        <v>9.2989240913436605E-2</v>
      </c>
      <c r="AE294" s="235" t="s">
        <v>2732</v>
      </c>
      <c r="AF294" s="231"/>
      <c r="AG294" s="231"/>
      <c r="AH294" s="231" t="s">
        <v>2801</v>
      </c>
      <c r="AI294" s="234">
        <v>2</v>
      </c>
      <c r="AJ294" s="182">
        <v>40872</v>
      </c>
      <c r="AK294" s="234"/>
      <c r="AL294" s="231" t="s">
        <v>2580</v>
      </c>
      <c r="AM294" s="234" t="s">
        <v>2581</v>
      </c>
      <c r="AN294" s="234"/>
      <c r="AO294" s="231">
        <f t="shared" si="18"/>
        <v>8.3690316822092949</v>
      </c>
      <c r="AP294" s="232" t="s">
        <v>2813</v>
      </c>
    </row>
    <row r="295" spans="1:42" ht="280.5" hidden="1">
      <c r="A295" s="203" t="s">
        <v>889</v>
      </c>
      <c r="B295" s="203" t="s">
        <v>2170</v>
      </c>
      <c r="C295" s="203" t="s">
        <v>301</v>
      </c>
      <c r="D295" s="203" t="s">
        <v>164</v>
      </c>
      <c r="E295" s="203" t="s">
        <v>303</v>
      </c>
      <c r="F295" s="203" t="s">
        <v>2171</v>
      </c>
      <c r="G295" s="203">
        <v>8008811</v>
      </c>
      <c r="H295" s="203" t="s">
        <v>2172</v>
      </c>
      <c r="I295" s="203" t="s">
        <v>2131</v>
      </c>
      <c r="J295" s="203" t="s">
        <v>2132</v>
      </c>
      <c r="K295" s="203" t="s">
        <v>2173</v>
      </c>
      <c r="L295" s="203" t="s">
        <v>50</v>
      </c>
      <c r="M295" s="203" t="s">
        <v>32</v>
      </c>
      <c r="N295" s="203">
        <v>1997</v>
      </c>
      <c r="O295" s="203" t="s">
        <v>2174</v>
      </c>
      <c r="P295" s="203" t="s">
        <v>2175</v>
      </c>
      <c r="Q295" s="203">
        <v>0.28325359999999999</v>
      </c>
      <c r="R295" s="203" t="s">
        <v>1487</v>
      </c>
      <c r="S295" s="203">
        <v>3.6895929999999999</v>
      </c>
      <c r="T295" s="203"/>
      <c r="U295" s="203">
        <v>90</v>
      </c>
      <c r="V295" s="203" t="s">
        <v>1512</v>
      </c>
      <c r="W295" s="203" t="s">
        <v>36</v>
      </c>
      <c r="X295" s="203"/>
      <c r="Y295" s="203"/>
      <c r="Z295" s="203"/>
      <c r="AA295" s="203"/>
      <c r="AB295" s="203"/>
      <c r="AC295" s="203" t="s">
        <v>2304</v>
      </c>
      <c r="AD295" s="231">
        <v>0.32452678536124757</v>
      </c>
      <c r="AE295" s="235" t="s">
        <v>2732</v>
      </c>
      <c r="AF295" s="231"/>
      <c r="AG295" s="231"/>
      <c r="AH295" s="231" t="s">
        <v>2801</v>
      </c>
      <c r="AI295" s="234">
        <v>2</v>
      </c>
      <c r="AJ295" s="182">
        <v>40872</v>
      </c>
      <c r="AK295" s="234"/>
      <c r="AL295" s="231" t="s">
        <v>2580</v>
      </c>
      <c r="AM295" s="234" t="s">
        <v>2581</v>
      </c>
      <c r="AN295" s="234"/>
      <c r="AO295" s="231">
        <f t="shared" si="18"/>
        <v>29.207410682512283</v>
      </c>
      <c r="AP295" s="232" t="s">
        <v>2813</v>
      </c>
    </row>
    <row r="296" spans="1:42" s="236" customFormat="1" ht="280.5" hidden="1">
      <c r="A296" s="203" t="s">
        <v>889</v>
      </c>
      <c r="B296" s="203" t="s">
        <v>2176</v>
      </c>
      <c r="C296" s="203" t="s">
        <v>301</v>
      </c>
      <c r="D296" s="203" t="s">
        <v>2177</v>
      </c>
      <c r="E296" s="203" t="s">
        <v>303</v>
      </c>
      <c r="F296" s="203" t="s">
        <v>2178</v>
      </c>
      <c r="G296" s="203">
        <v>8063611</v>
      </c>
      <c r="H296" s="203" t="s">
        <v>2179</v>
      </c>
      <c r="I296" s="203" t="s">
        <v>2131</v>
      </c>
      <c r="J296" s="203" t="s">
        <v>2132</v>
      </c>
      <c r="K296" s="203" t="s">
        <v>2180</v>
      </c>
      <c r="L296" s="203" t="s">
        <v>50</v>
      </c>
      <c r="M296" s="203" t="s">
        <v>32</v>
      </c>
      <c r="N296" s="203">
        <v>1997</v>
      </c>
      <c r="O296" s="203" t="s">
        <v>2181</v>
      </c>
      <c r="P296" s="203" t="s">
        <v>1372</v>
      </c>
      <c r="Q296" s="203">
        <v>26.868565999999998</v>
      </c>
      <c r="R296" s="203" t="s">
        <v>2182</v>
      </c>
      <c r="S296" s="203" t="s">
        <v>41</v>
      </c>
      <c r="T296" s="203"/>
      <c r="U296" s="203">
        <v>41</v>
      </c>
      <c r="V296" s="203" t="s">
        <v>35</v>
      </c>
      <c r="W296" s="203" t="s">
        <v>36</v>
      </c>
      <c r="X296" s="203"/>
      <c r="Y296" s="203"/>
      <c r="Z296" s="203"/>
      <c r="AA296" s="203"/>
      <c r="AB296" s="203"/>
      <c r="AC296" s="203" t="s">
        <v>2304</v>
      </c>
      <c r="AD296" s="234">
        <v>0.11824149966138789</v>
      </c>
      <c r="AE296" s="253" t="s">
        <v>2822</v>
      </c>
      <c r="AF296" s="234"/>
      <c r="AG296" s="234"/>
      <c r="AH296" s="234" t="s">
        <v>2802</v>
      </c>
      <c r="AI296" s="234">
        <v>2</v>
      </c>
      <c r="AJ296" s="200">
        <v>40872</v>
      </c>
      <c r="AK296" s="234"/>
      <c r="AL296" s="234" t="s">
        <v>2580</v>
      </c>
      <c r="AM296" s="234" t="s">
        <v>2581</v>
      </c>
      <c r="AN296" s="234"/>
      <c r="AO296" s="234">
        <f t="shared" si="18"/>
        <v>4.8479014861169034</v>
      </c>
      <c r="AP296" s="239" t="s">
        <v>2813</v>
      </c>
    </row>
    <row r="297" spans="1:42" s="236" customFormat="1" ht="280.5" hidden="1">
      <c r="A297" s="203" t="s">
        <v>889</v>
      </c>
      <c r="B297" s="203" t="s">
        <v>2176</v>
      </c>
      <c r="C297" s="203" t="s">
        <v>301</v>
      </c>
      <c r="D297" s="203" t="s">
        <v>2177</v>
      </c>
      <c r="E297" s="203" t="s">
        <v>303</v>
      </c>
      <c r="F297" s="203" t="s">
        <v>2178</v>
      </c>
      <c r="G297" s="203">
        <v>8063611</v>
      </c>
      <c r="H297" s="203" t="s">
        <v>2179</v>
      </c>
      <c r="I297" s="203" t="s">
        <v>2131</v>
      </c>
      <c r="J297" s="203" t="s">
        <v>2132</v>
      </c>
      <c r="K297" s="203" t="s">
        <v>2180</v>
      </c>
      <c r="L297" s="203" t="s">
        <v>50</v>
      </c>
      <c r="M297" s="203" t="s">
        <v>32</v>
      </c>
      <c r="N297" s="203">
        <v>1997</v>
      </c>
      <c r="O297" s="203" t="s">
        <v>2181</v>
      </c>
      <c r="P297" s="203" t="s">
        <v>1372</v>
      </c>
      <c r="Q297" s="203">
        <v>26.868565999999998</v>
      </c>
      <c r="R297" s="203" t="s">
        <v>2182</v>
      </c>
      <c r="S297" s="203" t="s">
        <v>41</v>
      </c>
      <c r="T297" s="203"/>
      <c r="U297" s="203">
        <v>41</v>
      </c>
      <c r="V297" s="203" t="s">
        <v>35</v>
      </c>
      <c r="W297" s="203" t="s">
        <v>36</v>
      </c>
      <c r="X297" s="203"/>
      <c r="Y297" s="203"/>
      <c r="Z297" s="203"/>
      <c r="AA297" s="203"/>
      <c r="AB297" s="203"/>
      <c r="AC297" s="203" t="s">
        <v>2304</v>
      </c>
      <c r="AD297" s="234">
        <v>8.6604136018844785E-2</v>
      </c>
      <c r="AE297" s="253" t="s">
        <v>2823</v>
      </c>
      <c r="AF297" s="234"/>
      <c r="AG297" s="234"/>
      <c r="AH297" s="234" t="s">
        <v>2802</v>
      </c>
      <c r="AI297" s="234">
        <v>2</v>
      </c>
      <c r="AJ297" s="200">
        <v>40872</v>
      </c>
      <c r="AK297" s="234"/>
      <c r="AL297" s="234" t="s">
        <v>2580</v>
      </c>
      <c r="AM297" s="234" t="s">
        <v>2581</v>
      </c>
      <c r="AN297" s="234"/>
      <c r="AO297" s="234">
        <f t="shared" si="18"/>
        <v>3.5507695767726362</v>
      </c>
      <c r="AP297" s="239" t="s">
        <v>2813</v>
      </c>
    </row>
    <row r="298" spans="1:42" s="236" customFormat="1" ht="280.5" hidden="1">
      <c r="A298" s="203" t="s">
        <v>889</v>
      </c>
      <c r="B298" s="203" t="s">
        <v>2176</v>
      </c>
      <c r="C298" s="203" t="s">
        <v>301</v>
      </c>
      <c r="D298" s="203" t="s">
        <v>2177</v>
      </c>
      <c r="E298" s="203" t="s">
        <v>303</v>
      </c>
      <c r="F298" s="203" t="s">
        <v>2178</v>
      </c>
      <c r="G298" s="203">
        <v>8063611</v>
      </c>
      <c r="H298" s="203" t="s">
        <v>2179</v>
      </c>
      <c r="I298" s="203" t="s">
        <v>2131</v>
      </c>
      <c r="J298" s="203" t="s">
        <v>2132</v>
      </c>
      <c r="K298" s="203" t="s">
        <v>2180</v>
      </c>
      <c r="L298" s="203" t="s">
        <v>50</v>
      </c>
      <c r="M298" s="203" t="s">
        <v>32</v>
      </c>
      <c r="N298" s="203">
        <v>1997</v>
      </c>
      <c r="O298" s="203" t="s">
        <v>2181</v>
      </c>
      <c r="P298" s="203" t="s">
        <v>1372</v>
      </c>
      <c r="Q298" s="203">
        <v>26.868565999999998</v>
      </c>
      <c r="R298" s="203" t="s">
        <v>2182</v>
      </c>
      <c r="S298" s="203" t="s">
        <v>41</v>
      </c>
      <c r="T298" s="203"/>
      <c r="U298" s="203">
        <v>41</v>
      </c>
      <c r="V298" s="203" t="s">
        <v>35</v>
      </c>
      <c r="W298" s="203" t="s">
        <v>36</v>
      </c>
      <c r="X298" s="203"/>
      <c r="Y298" s="203"/>
      <c r="Z298" s="203"/>
      <c r="AA298" s="203"/>
      <c r="AB298" s="203"/>
      <c r="AC298" s="203" t="s">
        <v>2304</v>
      </c>
      <c r="AD298" s="234">
        <v>1.1043705717131758E-2</v>
      </c>
      <c r="AE298" s="253" t="s">
        <v>2824</v>
      </c>
      <c r="AF298" s="234"/>
      <c r="AG298" s="234"/>
      <c r="AH298" s="234" t="s">
        <v>2802</v>
      </c>
      <c r="AI298" s="234">
        <v>2</v>
      </c>
      <c r="AJ298" s="200">
        <v>40872</v>
      </c>
      <c r="AK298" s="234"/>
      <c r="AL298" s="234" t="s">
        <v>2580</v>
      </c>
      <c r="AM298" s="234" t="s">
        <v>2581</v>
      </c>
      <c r="AN298" s="234"/>
      <c r="AO298" s="234">
        <f t="shared" si="18"/>
        <v>0.45279193440240206</v>
      </c>
      <c r="AP298" s="239" t="s">
        <v>2813</v>
      </c>
    </row>
    <row r="299" spans="1:42" s="236" customFormat="1" ht="280.5" hidden="1">
      <c r="A299" s="203" t="s">
        <v>889</v>
      </c>
      <c r="B299" s="203" t="s">
        <v>2176</v>
      </c>
      <c r="C299" s="203" t="s">
        <v>301</v>
      </c>
      <c r="D299" s="203" t="s">
        <v>2177</v>
      </c>
      <c r="E299" s="203" t="s">
        <v>303</v>
      </c>
      <c r="F299" s="203" t="s">
        <v>2178</v>
      </c>
      <c r="G299" s="203">
        <v>8063611</v>
      </c>
      <c r="H299" s="203" t="s">
        <v>2179</v>
      </c>
      <c r="I299" s="203" t="s">
        <v>2131</v>
      </c>
      <c r="J299" s="203" t="s">
        <v>2132</v>
      </c>
      <c r="K299" s="203" t="s">
        <v>2180</v>
      </c>
      <c r="L299" s="203" t="s">
        <v>50</v>
      </c>
      <c r="M299" s="203" t="s">
        <v>32</v>
      </c>
      <c r="N299" s="203">
        <v>1997</v>
      </c>
      <c r="O299" s="203" t="s">
        <v>2181</v>
      </c>
      <c r="P299" s="203" t="s">
        <v>1372</v>
      </c>
      <c r="Q299" s="203">
        <v>26.868565999999998</v>
      </c>
      <c r="R299" s="203" t="s">
        <v>2182</v>
      </c>
      <c r="S299" s="203" t="s">
        <v>41</v>
      </c>
      <c r="T299" s="203"/>
      <c r="U299" s="203">
        <v>41</v>
      </c>
      <c r="V299" s="203" t="s">
        <v>35</v>
      </c>
      <c r="W299" s="203" t="s">
        <v>36</v>
      </c>
      <c r="X299" s="203"/>
      <c r="Y299" s="203"/>
      <c r="Z299" s="203"/>
      <c r="AA299" s="203"/>
      <c r="AB299" s="203"/>
      <c r="AC299" s="203" t="s">
        <v>2304</v>
      </c>
      <c r="AD299" s="234">
        <v>6.737835349760705E-3</v>
      </c>
      <c r="AE299" s="253" t="s">
        <v>2825</v>
      </c>
      <c r="AF299" s="234"/>
      <c r="AG299" s="234"/>
      <c r="AH299" s="234" t="s">
        <v>2802</v>
      </c>
      <c r="AI299" s="234">
        <v>2</v>
      </c>
      <c r="AJ299" s="200">
        <v>40872</v>
      </c>
      <c r="AK299" s="234"/>
      <c r="AL299" s="234" t="s">
        <v>2580</v>
      </c>
      <c r="AM299" s="234" t="s">
        <v>2581</v>
      </c>
      <c r="AN299" s="234"/>
      <c r="AO299" s="234">
        <f t="shared" si="18"/>
        <v>0.27625124934018891</v>
      </c>
      <c r="AP299" s="239" t="s">
        <v>2813</v>
      </c>
    </row>
    <row r="300" spans="1:42" s="236" customFormat="1" ht="280.5" hidden="1">
      <c r="A300" s="203" t="s">
        <v>889</v>
      </c>
      <c r="B300" s="203" t="s">
        <v>2176</v>
      </c>
      <c r="C300" s="203" t="s">
        <v>301</v>
      </c>
      <c r="D300" s="203" t="s">
        <v>2177</v>
      </c>
      <c r="E300" s="203" t="s">
        <v>303</v>
      </c>
      <c r="F300" s="203" t="s">
        <v>2178</v>
      </c>
      <c r="G300" s="203">
        <v>8063611</v>
      </c>
      <c r="H300" s="203" t="s">
        <v>2179</v>
      </c>
      <c r="I300" s="203" t="s">
        <v>2131</v>
      </c>
      <c r="J300" s="203" t="s">
        <v>2132</v>
      </c>
      <c r="K300" s="203" t="s">
        <v>2180</v>
      </c>
      <c r="L300" s="203" t="s">
        <v>50</v>
      </c>
      <c r="M300" s="203" t="s">
        <v>32</v>
      </c>
      <c r="N300" s="203">
        <v>1997</v>
      </c>
      <c r="O300" s="203" t="s">
        <v>2181</v>
      </c>
      <c r="P300" s="203" t="s">
        <v>1372</v>
      </c>
      <c r="Q300" s="203">
        <v>26.868565999999998</v>
      </c>
      <c r="R300" s="203" t="s">
        <v>2182</v>
      </c>
      <c r="S300" s="203" t="s">
        <v>41</v>
      </c>
      <c r="T300" s="203"/>
      <c r="U300" s="203">
        <v>41</v>
      </c>
      <c r="V300" s="203" t="s">
        <v>35</v>
      </c>
      <c r="W300" s="203" t="s">
        <v>36</v>
      </c>
      <c r="X300" s="203"/>
      <c r="Y300" s="203"/>
      <c r="Z300" s="203"/>
      <c r="AA300" s="203"/>
      <c r="AB300" s="203"/>
      <c r="AC300" s="203" t="s">
        <v>2304</v>
      </c>
      <c r="AD300" s="234">
        <v>0.15566925611914445</v>
      </c>
      <c r="AE300" s="253" t="s">
        <v>2826</v>
      </c>
      <c r="AF300" s="234"/>
      <c r="AG300" s="234"/>
      <c r="AH300" s="234" t="s">
        <v>2802</v>
      </c>
      <c r="AI300" s="234">
        <v>2</v>
      </c>
      <c r="AJ300" s="200">
        <v>40872</v>
      </c>
      <c r="AK300" s="234"/>
      <c r="AL300" s="234" t="s">
        <v>2580</v>
      </c>
      <c r="AM300" s="234" t="s">
        <v>2581</v>
      </c>
      <c r="AN300" s="234"/>
      <c r="AO300" s="234">
        <f t="shared" si="18"/>
        <v>6.3824395008849226</v>
      </c>
      <c r="AP300" s="239" t="s">
        <v>2813</v>
      </c>
    </row>
    <row r="301" spans="1:42" s="236" customFormat="1" ht="280.5" hidden="1">
      <c r="A301" s="203" t="s">
        <v>889</v>
      </c>
      <c r="B301" s="203" t="s">
        <v>2176</v>
      </c>
      <c r="C301" s="203" t="s">
        <v>301</v>
      </c>
      <c r="D301" s="203" t="s">
        <v>2177</v>
      </c>
      <c r="E301" s="203" t="s">
        <v>303</v>
      </c>
      <c r="F301" s="203" t="s">
        <v>2178</v>
      </c>
      <c r="G301" s="203">
        <v>8063611</v>
      </c>
      <c r="H301" s="203" t="s">
        <v>2179</v>
      </c>
      <c r="I301" s="203" t="s">
        <v>2131</v>
      </c>
      <c r="J301" s="203" t="s">
        <v>2132</v>
      </c>
      <c r="K301" s="203" t="s">
        <v>2180</v>
      </c>
      <c r="L301" s="203" t="s">
        <v>50</v>
      </c>
      <c r="M301" s="203" t="s">
        <v>32</v>
      </c>
      <c r="N301" s="203">
        <v>1997</v>
      </c>
      <c r="O301" s="203" t="s">
        <v>2181</v>
      </c>
      <c r="P301" s="203" t="s">
        <v>1372</v>
      </c>
      <c r="Q301" s="203">
        <v>26.868565999999998</v>
      </c>
      <c r="R301" s="203" t="s">
        <v>2182</v>
      </c>
      <c r="S301" s="203" t="s">
        <v>41</v>
      </c>
      <c r="T301" s="203"/>
      <c r="U301" s="203">
        <v>41</v>
      </c>
      <c r="V301" s="203" t="s">
        <v>35</v>
      </c>
      <c r="W301" s="203" t="s">
        <v>36</v>
      </c>
      <c r="X301" s="203"/>
      <c r="Y301" s="203"/>
      <c r="Z301" s="203"/>
      <c r="AA301" s="203"/>
      <c r="AB301" s="203"/>
      <c r="AC301" s="203" t="s">
        <v>2304</v>
      </c>
      <c r="AD301" s="234">
        <v>2.7735142397507948E-2</v>
      </c>
      <c r="AE301" s="253" t="s">
        <v>2827</v>
      </c>
      <c r="AF301" s="234"/>
      <c r="AG301" s="234"/>
      <c r="AH301" s="234" t="s">
        <v>2802</v>
      </c>
      <c r="AI301" s="234">
        <v>2</v>
      </c>
      <c r="AJ301" s="200">
        <v>40872</v>
      </c>
      <c r="AK301" s="234"/>
      <c r="AL301" s="234" t="s">
        <v>2580</v>
      </c>
      <c r="AM301" s="234" t="s">
        <v>2581</v>
      </c>
      <c r="AN301" s="234"/>
      <c r="AO301" s="234">
        <f t="shared" si="18"/>
        <v>1.1371408382978259</v>
      </c>
      <c r="AP301" s="239" t="s">
        <v>2813</v>
      </c>
    </row>
    <row r="302" spans="1:42" s="236" customFormat="1" ht="280.5" hidden="1">
      <c r="A302" s="203" t="s">
        <v>889</v>
      </c>
      <c r="B302" s="203" t="s">
        <v>2176</v>
      </c>
      <c r="C302" s="203" t="s">
        <v>301</v>
      </c>
      <c r="D302" s="203" t="s">
        <v>2177</v>
      </c>
      <c r="E302" s="203" t="s">
        <v>303</v>
      </c>
      <c r="F302" s="203" t="s">
        <v>2178</v>
      </c>
      <c r="G302" s="203">
        <v>8063611</v>
      </c>
      <c r="H302" s="203" t="s">
        <v>2179</v>
      </c>
      <c r="I302" s="203" t="s">
        <v>2131</v>
      </c>
      <c r="J302" s="203" t="s">
        <v>2132</v>
      </c>
      <c r="K302" s="203" t="s">
        <v>2180</v>
      </c>
      <c r="L302" s="203" t="s">
        <v>50</v>
      </c>
      <c r="M302" s="203" t="s">
        <v>32</v>
      </c>
      <c r="N302" s="203">
        <v>1997</v>
      </c>
      <c r="O302" s="203" t="s">
        <v>2181</v>
      </c>
      <c r="P302" s="203" t="s">
        <v>1372</v>
      </c>
      <c r="Q302" s="203">
        <v>26.868565999999998</v>
      </c>
      <c r="R302" s="203" t="s">
        <v>2182</v>
      </c>
      <c r="S302" s="203" t="s">
        <v>41</v>
      </c>
      <c r="T302" s="203"/>
      <c r="U302" s="203">
        <v>41</v>
      </c>
      <c r="V302" s="203" t="s">
        <v>35</v>
      </c>
      <c r="W302" s="203" t="s">
        <v>36</v>
      </c>
      <c r="X302" s="203"/>
      <c r="Y302" s="203"/>
      <c r="Z302" s="203"/>
      <c r="AA302" s="203"/>
      <c r="AB302" s="203"/>
      <c r="AC302" s="203" t="s">
        <v>2304</v>
      </c>
      <c r="AD302" s="234">
        <v>5.7392023859775147E-2</v>
      </c>
      <c r="AE302" s="253" t="s">
        <v>2828</v>
      </c>
      <c r="AF302" s="234"/>
      <c r="AG302" s="234"/>
      <c r="AH302" s="234" t="s">
        <v>2802</v>
      </c>
      <c r="AI302" s="234">
        <v>2</v>
      </c>
      <c r="AJ302" s="200">
        <v>40872</v>
      </c>
      <c r="AK302" s="234"/>
      <c r="AL302" s="234" t="s">
        <v>2580</v>
      </c>
      <c r="AM302" s="234" t="s">
        <v>2581</v>
      </c>
      <c r="AN302" s="234"/>
      <c r="AO302" s="234">
        <f t="shared" si="18"/>
        <v>2.3530729782507809</v>
      </c>
      <c r="AP302" s="239" t="s">
        <v>2813</v>
      </c>
    </row>
    <row r="303" spans="1:42" s="236" customFormat="1" ht="280.5" hidden="1">
      <c r="A303" s="203" t="s">
        <v>889</v>
      </c>
      <c r="B303" s="203" t="s">
        <v>2176</v>
      </c>
      <c r="C303" s="203" t="s">
        <v>301</v>
      </c>
      <c r="D303" s="203" t="s">
        <v>2177</v>
      </c>
      <c r="E303" s="203" t="s">
        <v>303</v>
      </c>
      <c r="F303" s="203" t="s">
        <v>2178</v>
      </c>
      <c r="G303" s="203">
        <v>8063611</v>
      </c>
      <c r="H303" s="203" t="s">
        <v>2179</v>
      </c>
      <c r="I303" s="203" t="s">
        <v>2131</v>
      </c>
      <c r="J303" s="203" t="s">
        <v>2132</v>
      </c>
      <c r="K303" s="203" t="s">
        <v>2180</v>
      </c>
      <c r="L303" s="203" t="s">
        <v>50</v>
      </c>
      <c r="M303" s="203" t="s">
        <v>32</v>
      </c>
      <c r="N303" s="203">
        <v>1997</v>
      </c>
      <c r="O303" s="203" t="s">
        <v>2181</v>
      </c>
      <c r="P303" s="203" t="s">
        <v>1372</v>
      </c>
      <c r="Q303" s="203">
        <v>26.868565999999998</v>
      </c>
      <c r="R303" s="203" t="s">
        <v>2182</v>
      </c>
      <c r="S303" s="203" t="s">
        <v>41</v>
      </c>
      <c r="T303" s="203"/>
      <c r="U303" s="203">
        <v>41</v>
      </c>
      <c r="V303" s="203" t="s">
        <v>35</v>
      </c>
      <c r="W303" s="203" t="s">
        <v>36</v>
      </c>
      <c r="X303" s="203"/>
      <c r="Y303" s="203"/>
      <c r="Z303" s="203"/>
      <c r="AA303" s="203"/>
      <c r="AB303" s="203"/>
      <c r="AC303" s="203" t="s">
        <v>2304</v>
      </c>
      <c r="AD303" s="234">
        <v>0.2682882004382236</v>
      </c>
      <c r="AE303" s="253" t="s">
        <v>2829</v>
      </c>
      <c r="AF303" s="234"/>
      <c r="AG303" s="234"/>
      <c r="AH303" s="234" t="s">
        <v>2802</v>
      </c>
      <c r="AI303" s="234">
        <v>2</v>
      </c>
      <c r="AJ303" s="200">
        <v>40872</v>
      </c>
      <c r="AK303" s="234"/>
      <c r="AL303" s="234" t="s">
        <v>2580</v>
      </c>
      <c r="AM303" s="234" t="s">
        <v>2581</v>
      </c>
      <c r="AN303" s="234"/>
      <c r="AO303" s="234">
        <f t="shared" si="18"/>
        <v>10.999816217967167</v>
      </c>
      <c r="AP303" s="239" t="s">
        <v>2813</v>
      </c>
    </row>
    <row r="304" spans="1:42" s="236" customFormat="1" ht="280.5" hidden="1">
      <c r="A304" s="203" t="s">
        <v>889</v>
      </c>
      <c r="B304" s="203" t="s">
        <v>2176</v>
      </c>
      <c r="C304" s="203" t="s">
        <v>301</v>
      </c>
      <c r="D304" s="203" t="s">
        <v>2177</v>
      </c>
      <c r="E304" s="203" t="s">
        <v>303</v>
      </c>
      <c r="F304" s="203" t="s">
        <v>2178</v>
      </c>
      <c r="G304" s="203">
        <v>8063611</v>
      </c>
      <c r="H304" s="203" t="s">
        <v>2179</v>
      </c>
      <c r="I304" s="203" t="s">
        <v>2131</v>
      </c>
      <c r="J304" s="203" t="s">
        <v>2132</v>
      </c>
      <c r="K304" s="203" t="s">
        <v>2180</v>
      </c>
      <c r="L304" s="203" t="s">
        <v>50</v>
      </c>
      <c r="M304" s="203" t="s">
        <v>32</v>
      </c>
      <c r="N304" s="203">
        <v>1997</v>
      </c>
      <c r="O304" s="203" t="s">
        <v>2181</v>
      </c>
      <c r="P304" s="203" t="s">
        <v>1372</v>
      </c>
      <c r="Q304" s="203">
        <v>26.868565999999998</v>
      </c>
      <c r="R304" s="203" t="s">
        <v>2182</v>
      </c>
      <c r="S304" s="203" t="s">
        <v>41</v>
      </c>
      <c r="T304" s="203"/>
      <c r="U304" s="203">
        <v>41</v>
      </c>
      <c r="V304" s="203" t="s">
        <v>35</v>
      </c>
      <c r="W304" s="203" t="s">
        <v>36</v>
      </c>
      <c r="X304" s="203"/>
      <c r="Y304" s="203"/>
      <c r="Z304" s="203"/>
      <c r="AA304" s="203"/>
      <c r="AB304" s="203"/>
      <c r="AC304" s="203" t="s">
        <v>2304</v>
      </c>
      <c r="AD304" s="234">
        <v>0.2682882004382236</v>
      </c>
      <c r="AE304" s="253" t="s">
        <v>2830</v>
      </c>
      <c r="AF304" s="234"/>
      <c r="AG304" s="234"/>
      <c r="AH304" s="234" t="s">
        <v>2802</v>
      </c>
      <c r="AI304" s="234">
        <v>2</v>
      </c>
      <c r="AJ304" s="200">
        <v>40872</v>
      </c>
      <c r="AK304" s="234"/>
      <c r="AL304" s="234" t="s">
        <v>2580</v>
      </c>
      <c r="AM304" s="234" t="s">
        <v>2581</v>
      </c>
      <c r="AN304" s="234"/>
      <c r="AO304" s="234">
        <f t="shared" si="18"/>
        <v>10.999816217967167</v>
      </c>
      <c r="AP304" s="239" t="s">
        <v>2813</v>
      </c>
    </row>
    <row r="305" spans="1:42" ht="318.75" hidden="1">
      <c r="A305" s="203" t="s">
        <v>889</v>
      </c>
      <c r="B305" s="203" t="s">
        <v>2102</v>
      </c>
      <c r="C305" s="203" t="s">
        <v>301</v>
      </c>
      <c r="D305" s="203" t="s">
        <v>2103</v>
      </c>
      <c r="E305" s="203" t="s">
        <v>303</v>
      </c>
      <c r="F305" s="203" t="s">
        <v>2183</v>
      </c>
      <c r="G305" s="203">
        <v>8131011</v>
      </c>
      <c r="H305" s="203" t="s">
        <v>2184</v>
      </c>
      <c r="I305" s="203" t="s">
        <v>2131</v>
      </c>
      <c r="J305" s="203" t="s">
        <v>2132</v>
      </c>
      <c r="K305" s="203" t="s">
        <v>2185</v>
      </c>
      <c r="L305" s="203" t="s">
        <v>50</v>
      </c>
      <c r="M305" s="203" t="s">
        <v>32</v>
      </c>
      <c r="N305" s="203">
        <v>1997</v>
      </c>
      <c r="O305" s="203" t="s">
        <v>2186</v>
      </c>
      <c r="P305" s="203" t="s">
        <v>2103</v>
      </c>
      <c r="Q305" s="203">
        <v>1.8473679999999999E-2</v>
      </c>
      <c r="R305" s="203" t="s">
        <v>1487</v>
      </c>
      <c r="S305" s="203" t="s">
        <v>41</v>
      </c>
      <c r="T305" s="203"/>
      <c r="U305" s="203">
        <v>2.7</v>
      </c>
      <c r="V305" s="203" t="s">
        <v>35</v>
      </c>
      <c r="W305" s="203" t="s">
        <v>36</v>
      </c>
      <c r="X305" s="203"/>
      <c r="Y305" s="203"/>
      <c r="Z305" s="203"/>
      <c r="AA305" s="203"/>
      <c r="AB305" s="203"/>
      <c r="AC305" s="203" t="s">
        <v>2304</v>
      </c>
      <c r="AD305" s="231">
        <v>7.2345943507921312E-2</v>
      </c>
      <c r="AE305" s="235">
        <v>100563414</v>
      </c>
      <c r="AF305" s="231"/>
      <c r="AG305" s="231"/>
      <c r="AH305" s="231" t="s">
        <v>2820</v>
      </c>
      <c r="AI305" s="231">
        <v>2</v>
      </c>
      <c r="AJ305" s="182">
        <v>40872</v>
      </c>
      <c r="AK305" s="231"/>
      <c r="AL305" s="231" t="s">
        <v>2580</v>
      </c>
      <c r="AM305" s="231" t="s">
        <v>2581</v>
      </c>
      <c r="AN305" s="231"/>
      <c r="AO305" s="231">
        <f t="shared" si="18"/>
        <v>0.19533404747138755</v>
      </c>
      <c r="AP305" s="232" t="s">
        <v>2813</v>
      </c>
    </row>
    <row r="306" spans="1:42" ht="318.75" hidden="1">
      <c r="A306" s="203" t="s">
        <v>889</v>
      </c>
      <c r="B306" s="203" t="s">
        <v>2102</v>
      </c>
      <c r="C306" s="203" t="s">
        <v>301</v>
      </c>
      <c r="D306" s="203" t="s">
        <v>2103</v>
      </c>
      <c r="E306" s="203" t="s">
        <v>303</v>
      </c>
      <c r="F306" s="203" t="s">
        <v>2183</v>
      </c>
      <c r="G306" s="203">
        <v>8131011</v>
      </c>
      <c r="H306" s="203" t="s">
        <v>2184</v>
      </c>
      <c r="I306" s="203" t="s">
        <v>2131</v>
      </c>
      <c r="J306" s="203" t="s">
        <v>2132</v>
      </c>
      <c r="K306" s="203" t="s">
        <v>2185</v>
      </c>
      <c r="L306" s="203" t="s">
        <v>50</v>
      </c>
      <c r="M306" s="203" t="s">
        <v>32</v>
      </c>
      <c r="N306" s="203">
        <v>1997</v>
      </c>
      <c r="O306" s="203" t="s">
        <v>2186</v>
      </c>
      <c r="P306" s="203" t="s">
        <v>2103</v>
      </c>
      <c r="Q306" s="203">
        <v>1.8473679999999999E-2</v>
      </c>
      <c r="R306" s="203" t="s">
        <v>1487</v>
      </c>
      <c r="S306" s="203" t="s">
        <v>41</v>
      </c>
      <c r="T306" s="203"/>
      <c r="U306" s="203">
        <v>2.7</v>
      </c>
      <c r="V306" s="203" t="s">
        <v>35</v>
      </c>
      <c r="W306" s="203" t="s">
        <v>36</v>
      </c>
      <c r="X306" s="203"/>
      <c r="Y306" s="203"/>
      <c r="Z306" s="203"/>
      <c r="AA306" s="203"/>
      <c r="AB306" s="203"/>
      <c r="AC306" s="203" t="s">
        <v>2304</v>
      </c>
      <c r="AD306" s="231">
        <v>4.1179455375768177E-2</v>
      </c>
      <c r="AE306" s="235">
        <v>100563514</v>
      </c>
      <c r="AF306" s="231"/>
      <c r="AG306" s="231"/>
      <c r="AH306" s="231" t="s">
        <v>2820</v>
      </c>
      <c r="AI306" s="231">
        <v>2</v>
      </c>
      <c r="AJ306" s="182">
        <v>40872</v>
      </c>
      <c r="AK306" s="231"/>
      <c r="AL306" s="231" t="s">
        <v>2580</v>
      </c>
      <c r="AM306" s="231" t="s">
        <v>2581</v>
      </c>
      <c r="AN306" s="231"/>
      <c r="AO306" s="231">
        <f t="shared" si="18"/>
        <v>0.11118452951457408</v>
      </c>
      <c r="AP306" s="232" t="s">
        <v>2813</v>
      </c>
    </row>
    <row r="307" spans="1:42" ht="318.75" hidden="1">
      <c r="A307" s="203" t="s">
        <v>889</v>
      </c>
      <c r="B307" s="203" t="s">
        <v>2102</v>
      </c>
      <c r="C307" s="203" t="s">
        <v>301</v>
      </c>
      <c r="D307" s="203" t="s">
        <v>2103</v>
      </c>
      <c r="E307" s="203" t="s">
        <v>303</v>
      </c>
      <c r="F307" s="203" t="s">
        <v>2183</v>
      </c>
      <c r="G307" s="203">
        <v>8131011</v>
      </c>
      <c r="H307" s="203" t="s">
        <v>2184</v>
      </c>
      <c r="I307" s="203" t="s">
        <v>2131</v>
      </c>
      <c r="J307" s="203" t="s">
        <v>2132</v>
      </c>
      <c r="K307" s="203" t="s">
        <v>2185</v>
      </c>
      <c r="L307" s="203" t="s">
        <v>50</v>
      </c>
      <c r="M307" s="203" t="s">
        <v>32</v>
      </c>
      <c r="N307" s="203">
        <v>1997</v>
      </c>
      <c r="O307" s="203" t="s">
        <v>2186</v>
      </c>
      <c r="P307" s="203" t="s">
        <v>2103</v>
      </c>
      <c r="Q307" s="203">
        <v>1.8473679999999999E-2</v>
      </c>
      <c r="R307" s="203" t="s">
        <v>1487</v>
      </c>
      <c r="S307" s="203" t="s">
        <v>41</v>
      </c>
      <c r="T307" s="203"/>
      <c r="U307" s="203">
        <v>2.7</v>
      </c>
      <c r="V307" s="203" t="s">
        <v>35</v>
      </c>
      <c r="W307" s="203" t="s">
        <v>36</v>
      </c>
      <c r="X307" s="203"/>
      <c r="Y307" s="203"/>
      <c r="Z307" s="203"/>
      <c r="AA307" s="203"/>
      <c r="AB307" s="203"/>
      <c r="AC307" s="203" t="s">
        <v>2304</v>
      </c>
      <c r="AD307" s="231">
        <v>2.4829452556802169E-2</v>
      </c>
      <c r="AE307" s="235">
        <v>100563714</v>
      </c>
      <c r="AF307" s="231"/>
      <c r="AG307" s="231"/>
      <c r="AH307" s="231" t="s">
        <v>2820</v>
      </c>
      <c r="AI307" s="231">
        <v>2</v>
      </c>
      <c r="AJ307" s="182">
        <v>40872</v>
      </c>
      <c r="AK307" s="231"/>
      <c r="AL307" s="231" t="s">
        <v>2580</v>
      </c>
      <c r="AM307" s="231" t="s">
        <v>2581</v>
      </c>
      <c r="AN307" s="231"/>
      <c r="AO307" s="231">
        <f t="shared" si="18"/>
        <v>6.7039521903365859E-2</v>
      </c>
      <c r="AP307" s="232" t="s">
        <v>2813</v>
      </c>
    </row>
    <row r="308" spans="1:42" ht="318.75" hidden="1">
      <c r="A308" s="203" t="s">
        <v>889</v>
      </c>
      <c r="B308" s="203" t="s">
        <v>2102</v>
      </c>
      <c r="C308" s="203" t="s">
        <v>301</v>
      </c>
      <c r="D308" s="203" t="s">
        <v>2103</v>
      </c>
      <c r="E308" s="203" t="s">
        <v>303</v>
      </c>
      <c r="F308" s="203" t="s">
        <v>2183</v>
      </c>
      <c r="G308" s="203">
        <v>8131011</v>
      </c>
      <c r="H308" s="203" t="s">
        <v>2184</v>
      </c>
      <c r="I308" s="203" t="s">
        <v>2131</v>
      </c>
      <c r="J308" s="203" t="s">
        <v>2132</v>
      </c>
      <c r="K308" s="203" t="s">
        <v>2185</v>
      </c>
      <c r="L308" s="203" t="s">
        <v>50</v>
      </c>
      <c r="M308" s="203" t="s">
        <v>32</v>
      </c>
      <c r="N308" s="203">
        <v>1997</v>
      </c>
      <c r="O308" s="203" t="s">
        <v>2186</v>
      </c>
      <c r="P308" s="203" t="s">
        <v>2103</v>
      </c>
      <c r="Q308" s="203">
        <v>1.8473679999999999E-2</v>
      </c>
      <c r="R308" s="203" t="s">
        <v>1487</v>
      </c>
      <c r="S308" s="203" t="s">
        <v>41</v>
      </c>
      <c r="T308" s="203"/>
      <c r="U308" s="203">
        <v>2.7</v>
      </c>
      <c r="V308" s="203" t="s">
        <v>35</v>
      </c>
      <c r="W308" s="203" t="s">
        <v>36</v>
      </c>
      <c r="X308" s="203"/>
      <c r="Y308" s="203"/>
      <c r="Z308" s="203"/>
      <c r="AA308" s="203"/>
      <c r="AB308" s="203"/>
      <c r="AC308" s="203" t="s">
        <v>2304</v>
      </c>
      <c r="AD308" s="231">
        <v>0.12504933190505724</v>
      </c>
      <c r="AE308" s="235">
        <v>100563914</v>
      </c>
      <c r="AF308" s="231"/>
      <c r="AG308" s="231"/>
      <c r="AH308" s="231" t="s">
        <v>2820</v>
      </c>
      <c r="AI308" s="231">
        <v>2</v>
      </c>
      <c r="AJ308" s="182">
        <v>40872</v>
      </c>
      <c r="AK308" s="231"/>
      <c r="AL308" s="231" t="s">
        <v>2580</v>
      </c>
      <c r="AM308" s="231" t="s">
        <v>2581</v>
      </c>
      <c r="AN308" s="231"/>
      <c r="AO308" s="231">
        <f t="shared" si="18"/>
        <v>0.33763319614365456</v>
      </c>
      <c r="AP308" s="232" t="s">
        <v>2813</v>
      </c>
    </row>
    <row r="309" spans="1:42" ht="318.75" hidden="1">
      <c r="A309" s="203" t="s">
        <v>889</v>
      </c>
      <c r="B309" s="203" t="s">
        <v>2102</v>
      </c>
      <c r="C309" s="203" t="s">
        <v>301</v>
      </c>
      <c r="D309" s="203" t="s">
        <v>2103</v>
      </c>
      <c r="E309" s="203" t="s">
        <v>303</v>
      </c>
      <c r="F309" s="203" t="s">
        <v>2183</v>
      </c>
      <c r="G309" s="203">
        <v>8131011</v>
      </c>
      <c r="H309" s="203" t="s">
        <v>2184</v>
      </c>
      <c r="I309" s="203" t="s">
        <v>2131</v>
      </c>
      <c r="J309" s="203" t="s">
        <v>2132</v>
      </c>
      <c r="K309" s="203" t="s">
        <v>2185</v>
      </c>
      <c r="L309" s="203" t="s">
        <v>50</v>
      </c>
      <c r="M309" s="203" t="s">
        <v>32</v>
      </c>
      <c r="N309" s="203">
        <v>1997</v>
      </c>
      <c r="O309" s="203" t="s">
        <v>2186</v>
      </c>
      <c r="P309" s="203" t="s">
        <v>2103</v>
      </c>
      <c r="Q309" s="203">
        <v>1.8473679999999999E-2</v>
      </c>
      <c r="R309" s="203" t="s">
        <v>1487</v>
      </c>
      <c r="S309" s="203" t="s">
        <v>41</v>
      </c>
      <c r="T309" s="203"/>
      <c r="U309" s="203">
        <v>2.7</v>
      </c>
      <c r="V309" s="203" t="s">
        <v>35</v>
      </c>
      <c r="W309" s="203" t="s">
        <v>36</v>
      </c>
      <c r="X309" s="203"/>
      <c r="Y309" s="203"/>
      <c r="Z309" s="203"/>
      <c r="AA309" s="203"/>
      <c r="AB309" s="203"/>
      <c r="AC309" s="203" t="s">
        <v>2304</v>
      </c>
      <c r="AD309" s="231">
        <v>8.1648531318712303E-2</v>
      </c>
      <c r="AE309" s="235">
        <v>100564514</v>
      </c>
      <c r="AF309" s="231"/>
      <c r="AG309" s="231"/>
      <c r="AH309" s="231" t="s">
        <v>2820</v>
      </c>
      <c r="AI309" s="231">
        <v>2</v>
      </c>
      <c r="AJ309" s="182">
        <v>40872</v>
      </c>
      <c r="AK309" s="231"/>
      <c r="AL309" s="231" t="s">
        <v>2580</v>
      </c>
      <c r="AM309" s="231" t="s">
        <v>2581</v>
      </c>
      <c r="AN309" s="231"/>
      <c r="AO309" s="231">
        <f t="shared" si="18"/>
        <v>0.22045103456052323</v>
      </c>
      <c r="AP309" s="232" t="s">
        <v>2813</v>
      </c>
    </row>
    <row r="310" spans="1:42" ht="318.75" hidden="1">
      <c r="A310" s="203" t="s">
        <v>889</v>
      </c>
      <c r="B310" s="203" t="s">
        <v>2102</v>
      </c>
      <c r="C310" s="203" t="s">
        <v>301</v>
      </c>
      <c r="D310" s="203" t="s">
        <v>2103</v>
      </c>
      <c r="E310" s="203" t="s">
        <v>303</v>
      </c>
      <c r="F310" s="203" t="s">
        <v>2183</v>
      </c>
      <c r="G310" s="203">
        <v>8131011</v>
      </c>
      <c r="H310" s="203" t="s">
        <v>2184</v>
      </c>
      <c r="I310" s="203" t="s">
        <v>2131</v>
      </c>
      <c r="J310" s="203" t="s">
        <v>2132</v>
      </c>
      <c r="K310" s="203" t="s">
        <v>2185</v>
      </c>
      <c r="L310" s="203" t="s">
        <v>50</v>
      </c>
      <c r="M310" s="203" t="s">
        <v>32</v>
      </c>
      <c r="N310" s="203">
        <v>1997</v>
      </c>
      <c r="O310" s="203" t="s">
        <v>2186</v>
      </c>
      <c r="P310" s="203" t="s">
        <v>2103</v>
      </c>
      <c r="Q310" s="203">
        <v>1.8473679999999999E-2</v>
      </c>
      <c r="R310" s="203" t="s">
        <v>1487</v>
      </c>
      <c r="S310" s="203" t="s">
        <v>41</v>
      </c>
      <c r="T310" s="203"/>
      <c r="U310" s="203">
        <v>2.7</v>
      </c>
      <c r="V310" s="203" t="s">
        <v>35</v>
      </c>
      <c r="W310" s="203" t="s">
        <v>36</v>
      </c>
      <c r="X310" s="203"/>
      <c r="Y310" s="203"/>
      <c r="Z310" s="203"/>
      <c r="AA310" s="203"/>
      <c r="AB310" s="203"/>
      <c r="AC310" s="203" t="s">
        <v>2304</v>
      </c>
      <c r="AD310" s="231">
        <v>1.2335795230309525E-2</v>
      </c>
      <c r="AE310" s="235">
        <v>100565314</v>
      </c>
      <c r="AF310" s="231"/>
      <c r="AG310" s="231"/>
      <c r="AH310" s="231" t="s">
        <v>2820</v>
      </c>
      <c r="AI310" s="231">
        <v>2</v>
      </c>
      <c r="AJ310" s="182">
        <v>40872</v>
      </c>
      <c r="AK310" s="231"/>
      <c r="AL310" s="231" t="s">
        <v>2580</v>
      </c>
      <c r="AM310" s="231" t="s">
        <v>2581</v>
      </c>
      <c r="AN310" s="231"/>
      <c r="AO310" s="231">
        <f t="shared" si="18"/>
        <v>3.3306647121835717E-2</v>
      </c>
      <c r="AP310" s="232" t="s">
        <v>2813</v>
      </c>
    </row>
    <row r="311" spans="1:42" ht="318.75" hidden="1">
      <c r="A311" s="203" t="s">
        <v>889</v>
      </c>
      <c r="B311" s="203" t="s">
        <v>2102</v>
      </c>
      <c r="C311" s="203" t="s">
        <v>301</v>
      </c>
      <c r="D311" s="203" t="s">
        <v>2103</v>
      </c>
      <c r="E311" s="203" t="s">
        <v>303</v>
      </c>
      <c r="F311" s="203" t="s">
        <v>2183</v>
      </c>
      <c r="G311" s="203">
        <v>8131011</v>
      </c>
      <c r="H311" s="203" t="s">
        <v>2184</v>
      </c>
      <c r="I311" s="203" t="s">
        <v>2131</v>
      </c>
      <c r="J311" s="203" t="s">
        <v>2132</v>
      </c>
      <c r="K311" s="203" t="s">
        <v>2185</v>
      </c>
      <c r="L311" s="203" t="s">
        <v>50</v>
      </c>
      <c r="M311" s="203" t="s">
        <v>32</v>
      </c>
      <c r="N311" s="203">
        <v>1997</v>
      </c>
      <c r="O311" s="203" t="s">
        <v>2186</v>
      </c>
      <c r="P311" s="203" t="s">
        <v>2103</v>
      </c>
      <c r="Q311" s="203">
        <v>1.8473679999999999E-2</v>
      </c>
      <c r="R311" s="203" t="s">
        <v>1487</v>
      </c>
      <c r="S311" s="203" t="s">
        <v>41</v>
      </c>
      <c r="T311" s="203"/>
      <c r="U311" s="203">
        <v>2.7</v>
      </c>
      <c r="V311" s="203" t="s">
        <v>35</v>
      </c>
      <c r="W311" s="203" t="s">
        <v>36</v>
      </c>
      <c r="X311" s="203"/>
      <c r="Y311" s="203"/>
      <c r="Z311" s="203"/>
      <c r="AA311" s="203"/>
      <c r="AB311" s="203"/>
      <c r="AC311" s="203" t="s">
        <v>2304</v>
      </c>
      <c r="AD311" s="231">
        <v>1.0012967243615044E-2</v>
      </c>
      <c r="AE311" s="235">
        <v>100565914</v>
      </c>
      <c r="AF311" s="231"/>
      <c r="AG311" s="231"/>
      <c r="AH311" s="231" t="s">
        <v>2820</v>
      </c>
      <c r="AI311" s="231">
        <v>2</v>
      </c>
      <c r="AJ311" s="182">
        <v>40872</v>
      </c>
      <c r="AK311" s="231"/>
      <c r="AL311" s="231" t="s">
        <v>2580</v>
      </c>
      <c r="AM311" s="231" t="s">
        <v>2581</v>
      </c>
      <c r="AN311" s="231"/>
      <c r="AO311" s="231">
        <f t="shared" si="18"/>
        <v>2.703501155776062E-2</v>
      </c>
      <c r="AP311" s="232" t="s">
        <v>2813</v>
      </c>
    </row>
    <row r="312" spans="1:42" ht="318.75" hidden="1">
      <c r="A312" s="203" t="s">
        <v>889</v>
      </c>
      <c r="B312" s="203" t="s">
        <v>2102</v>
      </c>
      <c r="C312" s="203" t="s">
        <v>301</v>
      </c>
      <c r="D312" s="203" t="s">
        <v>2103</v>
      </c>
      <c r="E312" s="203" t="s">
        <v>303</v>
      </c>
      <c r="F312" s="203" t="s">
        <v>2183</v>
      </c>
      <c r="G312" s="203">
        <v>8131011</v>
      </c>
      <c r="H312" s="203" t="s">
        <v>2184</v>
      </c>
      <c r="I312" s="203" t="s">
        <v>2131</v>
      </c>
      <c r="J312" s="203" t="s">
        <v>2132</v>
      </c>
      <c r="K312" s="203" t="s">
        <v>2185</v>
      </c>
      <c r="L312" s="203" t="s">
        <v>50</v>
      </c>
      <c r="M312" s="203" t="s">
        <v>32</v>
      </c>
      <c r="N312" s="203">
        <v>1997</v>
      </c>
      <c r="O312" s="203" t="s">
        <v>2186</v>
      </c>
      <c r="P312" s="203" t="s">
        <v>2103</v>
      </c>
      <c r="Q312" s="203">
        <v>1.8473679999999999E-2</v>
      </c>
      <c r="R312" s="203" t="s">
        <v>1487</v>
      </c>
      <c r="S312" s="203" t="s">
        <v>41</v>
      </c>
      <c r="T312" s="203"/>
      <c r="U312" s="203">
        <v>2.7</v>
      </c>
      <c r="V312" s="203" t="s">
        <v>35</v>
      </c>
      <c r="W312" s="203" t="s">
        <v>36</v>
      </c>
      <c r="X312" s="203"/>
      <c r="Y312" s="203"/>
      <c r="Z312" s="203"/>
      <c r="AA312" s="203"/>
      <c r="AB312" s="203"/>
      <c r="AC312" s="203" t="s">
        <v>2304</v>
      </c>
      <c r="AD312" s="231">
        <v>6.7790494446636984E-2</v>
      </c>
      <c r="AE312" s="235">
        <v>100566014</v>
      </c>
      <c r="AF312" s="231"/>
      <c r="AG312" s="231"/>
      <c r="AH312" s="231" t="s">
        <v>2820</v>
      </c>
      <c r="AI312" s="231">
        <v>2</v>
      </c>
      <c r="AJ312" s="182">
        <v>40872</v>
      </c>
      <c r="AK312" s="231"/>
      <c r="AL312" s="231" t="s">
        <v>2580</v>
      </c>
      <c r="AM312" s="231" t="s">
        <v>2581</v>
      </c>
      <c r="AN312" s="231"/>
      <c r="AO312" s="231">
        <f t="shared" si="18"/>
        <v>0.18303433500591987</v>
      </c>
      <c r="AP312" s="232" t="s">
        <v>2813</v>
      </c>
    </row>
    <row r="313" spans="1:42" ht="318.75" hidden="1">
      <c r="A313" s="203" t="s">
        <v>889</v>
      </c>
      <c r="B313" s="203" t="s">
        <v>2102</v>
      </c>
      <c r="C313" s="203" t="s">
        <v>301</v>
      </c>
      <c r="D313" s="203" t="s">
        <v>2103</v>
      </c>
      <c r="E313" s="203" t="s">
        <v>303</v>
      </c>
      <c r="F313" s="203" t="s">
        <v>2183</v>
      </c>
      <c r="G313" s="203">
        <v>8131011</v>
      </c>
      <c r="H313" s="203" t="s">
        <v>2184</v>
      </c>
      <c r="I313" s="203" t="s">
        <v>2131</v>
      </c>
      <c r="J313" s="203" t="s">
        <v>2132</v>
      </c>
      <c r="K313" s="203" t="s">
        <v>2185</v>
      </c>
      <c r="L313" s="203" t="s">
        <v>50</v>
      </c>
      <c r="M313" s="203" t="s">
        <v>32</v>
      </c>
      <c r="N313" s="203">
        <v>1997</v>
      </c>
      <c r="O313" s="203" t="s">
        <v>2186</v>
      </c>
      <c r="P313" s="203" t="s">
        <v>2103</v>
      </c>
      <c r="Q313" s="203">
        <v>1.8473679999999999E-2</v>
      </c>
      <c r="R313" s="203" t="s">
        <v>1487</v>
      </c>
      <c r="S313" s="203" t="s">
        <v>41</v>
      </c>
      <c r="T313" s="203"/>
      <c r="U313" s="203">
        <v>2.7</v>
      </c>
      <c r="V313" s="203" t="s">
        <v>35</v>
      </c>
      <c r="W313" s="203" t="s">
        <v>36</v>
      </c>
      <c r="X313" s="203"/>
      <c r="Y313" s="203"/>
      <c r="Z313" s="203"/>
      <c r="AA313" s="203"/>
      <c r="AB313" s="203"/>
      <c r="AC313" s="203" t="s">
        <v>2304</v>
      </c>
      <c r="AD313" s="231">
        <v>1.8717934261712806E-2</v>
      </c>
      <c r="AE313" s="235">
        <v>100567014</v>
      </c>
      <c r="AF313" s="231"/>
      <c r="AG313" s="231"/>
      <c r="AH313" s="231" t="s">
        <v>2820</v>
      </c>
      <c r="AI313" s="231">
        <v>2</v>
      </c>
      <c r="AJ313" s="182">
        <v>40872</v>
      </c>
      <c r="AK313" s="231"/>
      <c r="AL313" s="231" t="s">
        <v>2580</v>
      </c>
      <c r="AM313" s="231" t="s">
        <v>2581</v>
      </c>
      <c r="AN313" s="231"/>
      <c r="AO313" s="231">
        <f t="shared" si="18"/>
        <v>5.0538422506624582E-2</v>
      </c>
      <c r="AP313" s="232" t="s">
        <v>2813</v>
      </c>
    </row>
    <row r="314" spans="1:42" ht="318.75" hidden="1">
      <c r="A314" s="203" t="s">
        <v>889</v>
      </c>
      <c r="B314" s="203" t="s">
        <v>2102</v>
      </c>
      <c r="C314" s="203" t="s">
        <v>301</v>
      </c>
      <c r="D314" s="203" t="s">
        <v>2103</v>
      </c>
      <c r="E314" s="203" t="s">
        <v>303</v>
      </c>
      <c r="F314" s="203" t="s">
        <v>2183</v>
      </c>
      <c r="G314" s="203">
        <v>8131011</v>
      </c>
      <c r="H314" s="203" t="s">
        <v>2184</v>
      </c>
      <c r="I314" s="203" t="s">
        <v>2131</v>
      </c>
      <c r="J314" s="203" t="s">
        <v>2132</v>
      </c>
      <c r="K314" s="203" t="s">
        <v>2185</v>
      </c>
      <c r="L314" s="203" t="s">
        <v>50</v>
      </c>
      <c r="M314" s="203" t="s">
        <v>32</v>
      </c>
      <c r="N314" s="203">
        <v>1997</v>
      </c>
      <c r="O314" s="203" t="s">
        <v>2186</v>
      </c>
      <c r="P314" s="203" t="s">
        <v>2103</v>
      </c>
      <c r="Q314" s="203">
        <v>1.8473679999999999E-2</v>
      </c>
      <c r="R314" s="203" t="s">
        <v>1487</v>
      </c>
      <c r="S314" s="203" t="s">
        <v>41</v>
      </c>
      <c r="T314" s="203"/>
      <c r="U314" s="203">
        <v>2.7</v>
      </c>
      <c r="V314" s="203" t="s">
        <v>35</v>
      </c>
      <c r="W314" s="203" t="s">
        <v>36</v>
      </c>
      <c r="X314" s="203"/>
      <c r="Y314" s="203"/>
      <c r="Z314" s="203"/>
      <c r="AA314" s="203"/>
      <c r="AB314" s="203"/>
      <c r="AC314" s="203" t="s">
        <v>2304</v>
      </c>
      <c r="AD314" s="231">
        <v>0.29057901561707167</v>
      </c>
      <c r="AE314" s="235">
        <v>100568214</v>
      </c>
      <c r="AF314" s="231"/>
      <c r="AG314" s="231"/>
      <c r="AH314" s="231" t="s">
        <v>2820</v>
      </c>
      <c r="AI314" s="231">
        <v>2</v>
      </c>
      <c r="AJ314" s="182">
        <v>40872</v>
      </c>
      <c r="AK314" s="231"/>
      <c r="AL314" s="231" t="s">
        <v>2580</v>
      </c>
      <c r="AM314" s="231" t="s">
        <v>2581</v>
      </c>
      <c r="AN314" s="231"/>
      <c r="AO314" s="231">
        <f t="shared" si="18"/>
        <v>0.78456334216609358</v>
      </c>
      <c r="AP314" s="232" t="s">
        <v>2813</v>
      </c>
    </row>
    <row r="315" spans="1:42" ht="318.75" hidden="1">
      <c r="A315" s="203" t="s">
        <v>889</v>
      </c>
      <c r="B315" s="203" t="s">
        <v>2102</v>
      </c>
      <c r="C315" s="203" t="s">
        <v>301</v>
      </c>
      <c r="D315" s="203" t="s">
        <v>2103</v>
      </c>
      <c r="E315" s="203" t="s">
        <v>303</v>
      </c>
      <c r="F315" s="203" t="s">
        <v>2183</v>
      </c>
      <c r="G315" s="203">
        <v>8131011</v>
      </c>
      <c r="H315" s="203" t="s">
        <v>2184</v>
      </c>
      <c r="I315" s="203" t="s">
        <v>2131</v>
      </c>
      <c r="J315" s="203" t="s">
        <v>2132</v>
      </c>
      <c r="K315" s="203" t="s">
        <v>2185</v>
      </c>
      <c r="L315" s="203" t="s">
        <v>50</v>
      </c>
      <c r="M315" s="203" t="s">
        <v>32</v>
      </c>
      <c r="N315" s="203">
        <v>1997</v>
      </c>
      <c r="O315" s="203" t="s">
        <v>2186</v>
      </c>
      <c r="P315" s="203" t="s">
        <v>2103</v>
      </c>
      <c r="Q315" s="203">
        <v>1.8473679999999999E-2</v>
      </c>
      <c r="R315" s="203" t="s">
        <v>1487</v>
      </c>
      <c r="S315" s="203" t="s">
        <v>41</v>
      </c>
      <c r="T315" s="203"/>
      <c r="U315" s="203">
        <v>2.7</v>
      </c>
      <c r="V315" s="203" t="s">
        <v>35</v>
      </c>
      <c r="W315" s="203" t="s">
        <v>36</v>
      </c>
      <c r="X315" s="203"/>
      <c r="Y315" s="203"/>
      <c r="Z315" s="203"/>
      <c r="AA315" s="203"/>
      <c r="AB315" s="203"/>
      <c r="AC315" s="203" t="s">
        <v>2304</v>
      </c>
      <c r="AD315" s="231">
        <v>0.10272312115915883</v>
      </c>
      <c r="AE315" s="235">
        <v>100568714</v>
      </c>
      <c r="AF315" s="231"/>
      <c r="AG315" s="231"/>
      <c r="AH315" s="231" t="s">
        <v>2820</v>
      </c>
      <c r="AI315" s="231">
        <v>2</v>
      </c>
      <c r="AJ315" s="182">
        <v>40872</v>
      </c>
      <c r="AK315" s="231"/>
      <c r="AL315" s="231" t="s">
        <v>2580</v>
      </c>
      <c r="AM315" s="231" t="s">
        <v>2581</v>
      </c>
      <c r="AN315" s="231"/>
      <c r="AO315" s="231">
        <f t="shared" si="18"/>
        <v>0.27735242712972885</v>
      </c>
      <c r="AP315" s="232" t="s">
        <v>2813</v>
      </c>
    </row>
    <row r="316" spans="1:42" ht="318.75" hidden="1">
      <c r="A316" s="203" t="s">
        <v>889</v>
      </c>
      <c r="B316" s="203" t="s">
        <v>2102</v>
      </c>
      <c r="C316" s="203" t="s">
        <v>301</v>
      </c>
      <c r="D316" s="203" t="s">
        <v>2103</v>
      </c>
      <c r="E316" s="203" t="s">
        <v>303</v>
      </c>
      <c r="F316" s="203" t="s">
        <v>2183</v>
      </c>
      <c r="G316" s="203">
        <v>8131011</v>
      </c>
      <c r="H316" s="203" t="s">
        <v>2184</v>
      </c>
      <c r="I316" s="203" t="s">
        <v>2131</v>
      </c>
      <c r="J316" s="203" t="s">
        <v>2132</v>
      </c>
      <c r="K316" s="203" t="s">
        <v>2185</v>
      </c>
      <c r="L316" s="203" t="s">
        <v>50</v>
      </c>
      <c r="M316" s="203" t="s">
        <v>32</v>
      </c>
      <c r="N316" s="203">
        <v>1997</v>
      </c>
      <c r="O316" s="203" t="s">
        <v>2186</v>
      </c>
      <c r="P316" s="203" t="s">
        <v>2103</v>
      </c>
      <c r="Q316" s="203">
        <v>1.8473679999999999E-2</v>
      </c>
      <c r="R316" s="203" t="s">
        <v>1487</v>
      </c>
      <c r="S316" s="203" t="s">
        <v>41</v>
      </c>
      <c r="T316" s="203"/>
      <c r="U316" s="203">
        <v>2.7</v>
      </c>
      <c r="V316" s="203" t="s">
        <v>35</v>
      </c>
      <c r="W316" s="203" t="s">
        <v>36</v>
      </c>
      <c r="X316" s="203"/>
      <c r="Y316" s="203"/>
      <c r="Z316" s="203"/>
      <c r="AA316" s="203"/>
      <c r="AB316" s="203"/>
      <c r="AC316" s="203" t="s">
        <v>2304</v>
      </c>
      <c r="AD316" s="231">
        <v>4.0593110447088014E-2</v>
      </c>
      <c r="AE316" s="235">
        <v>100569014</v>
      </c>
      <c r="AF316" s="231"/>
      <c r="AG316" s="231"/>
      <c r="AH316" s="231" t="s">
        <v>2820</v>
      </c>
      <c r="AI316" s="231">
        <v>2</v>
      </c>
      <c r="AJ316" s="182">
        <v>40872</v>
      </c>
      <c r="AK316" s="231"/>
      <c r="AL316" s="231" t="s">
        <v>2580</v>
      </c>
      <c r="AM316" s="231" t="s">
        <v>2581</v>
      </c>
      <c r="AN316" s="231"/>
      <c r="AO316" s="231">
        <f t="shared" si="18"/>
        <v>0.10960139820713764</v>
      </c>
      <c r="AP316" s="232" t="s">
        <v>2813</v>
      </c>
    </row>
    <row r="317" spans="1:42" ht="318.75" hidden="1">
      <c r="A317" s="203" t="s">
        <v>889</v>
      </c>
      <c r="B317" s="203" t="s">
        <v>2102</v>
      </c>
      <c r="C317" s="203" t="s">
        <v>301</v>
      </c>
      <c r="D317" s="203" t="s">
        <v>2103</v>
      </c>
      <c r="E317" s="203" t="s">
        <v>303</v>
      </c>
      <c r="F317" s="203" t="s">
        <v>2183</v>
      </c>
      <c r="G317" s="203" t="s">
        <v>2821</v>
      </c>
      <c r="H317" s="203" t="s">
        <v>2184</v>
      </c>
      <c r="I317" s="203" t="s">
        <v>2131</v>
      </c>
      <c r="J317" s="203" t="s">
        <v>2132</v>
      </c>
      <c r="K317" s="203" t="s">
        <v>2185</v>
      </c>
      <c r="L317" s="203" t="s">
        <v>50</v>
      </c>
      <c r="M317" s="203" t="s">
        <v>32</v>
      </c>
      <c r="N317" s="203">
        <v>1997</v>
      </c>
      <c r="O317" s="203" t="s">
        <v>2186</v>
      </c>
      <c r="P317" s="203" t="s">
        <v>2103</v>
      </c>
      <c r="Q317" s="203">
        <v>1.8473679999999999E-2</v>
      </c>
      <c r="R317" s="203" t="s">
        <v>1487</v>
      </c>
      <c r="S317" s="203" t="s">
        <v>41</v>
      </c>
      <c r="T317" s="203"/>
      <c r="U317" s="203">
        <v>2.7</v>
      </c>
      <c r="V317" s="203" t="s">
        <v>35</v>
      </c>
      <c r="W317" s="203" t="s">
        <v>36</v>
      </c>
      <c r="X317" s="203"/>
      <c r="Y317" s="203"/>
      <c r="Z317" s="203"/>
      <c r="AA317" s="203"/>
      <c r="AB317" s="203"/>
      <c r="AC317" s="203" t="s">
        <v>2304</v>
      </c>
      <c r="AD317" s="231">
        <v>0.11219484693014603</v>
      </c>
      <c r="AE317" s="235">
        <v>100569214</v>
      </c>
      <c r="AF317" s="231"/>
      <c r="AG317" s="231"/>
      <c r="AH317" s="231" t="s">
        <v>2820</v>
      </c>
      <c r="AI317" s="231">
        <v>2</v>
      </c>
      <c r="AJ317" s="182">
        <v>40872</v>
      </c>
      <c r="AK317" s="231"/>
      <c r="AL317" s="231" t="s">
        <v>2580</v>
      </c>
      <c r="AM317" s="231" t="s">
        <v>2581</v>
      </c>
      <c r="AN317" s="231"/>
      <c r="AO317" s="231">
        <f t="shared" si="18"/>
        <v>0.30292608671139432</v>
      </c>
      <c r="AP317" s="232" t="s">
        <v>2813</v>
      </c>
    </row>
    <row r="318" spans="1:42" ht="344.25" hidden="1">
      <c r="A318" s="203" t="s">
        <v>902</v>
      </c>
      <c r="B318" s="203" t="s">
        <v>1418</v>
      </c>
      <c r="C318" s="203" t="s">
        <v>601</v>
      </c>
      <c r="D318" s="203" t="s">
        <v>1419</v>
      </c>
      <c r="E318" s="203" t="s">
        <v>603</v>
      </c>
      <c r="F318" s="203" t="s">
        <v>2187</v>
      </c>
      <c r="G318" s="203">
        <v>8483711</v>
      </c>
      <c r="H318" s="203" t="s">
        <v>2188</v>
      </c>
      <c r="I318" s="203" t="s">
        <v>2131</v>
      </c>
      <c r="J318" s="203" t="s">
        <v>2132</v>
      </c>
      <c r="K318" s="203" t="s">
        <v>2189</v>
      </c>
      <c r="L318" s="203" t="s">
        <v>50</v>
      </c>
      <c r="M318" s="203" t="s">
        <v>32</v>
      </c>
      <c r="N318" s="203">
        <v>2009</v>
      </c>
      <c r="O318" s="203" t="s">
        <v>2190</v>
      </c>
      <c r="P318" s="203" t="s">
        <v>2191</v>
      </c>
      <c r="Q318" s="203">
        <v>77</v>
      </c>
      <c r="R318" s="203" t="s">
        <v>1497</v>
      </c>
      <c r="S318" s="203" t="s">
        <v>41</v>
      </c>
      <c r="T318" s="203"/>
      <c r="U318" s="203">
        <v>63</v>
      </c>
      <c r="V318" s="203" t="s">
        <v>35</v>
      </c>
      <c r="W318" s="203" t="s">
        <v>36</v>
      </c>
      <c r="X318" s="203" t="s">
        <v>2300</v>
      </c>
      <c r="Y318" s="203" t="s">
        <v>2488</v>
      </c>
      <c r="Z318" s="203"/>
      <c r="AA318" s="203"/>
      <c r="AB318" s="203"/>
      <c r="AC318" s="231" t="s">
        <v>2304</v>
      </c>
      <c r="AD318" s="231">
        <v>1</v>
      </c>
      <c r="AE318" s="235">
        <v>26923314</v>
      </c>
      <c r="AF318" s="231"/>
      <c r="AG318" s="231"/>
      <c r="AH318" s="231" t="s">
        <v>2804</v>
      </c>
      <c r="AI318" s="234">
        <v>2</v>
      </c>
      <c r="AJ318" s="182">
        <v>40872</v>
      </c>
      <c r="AK318" s="231"/>
      <c r="AL318" s="231" t="s">
        <v>2580</v>
      </c>
      <c r="AM318" s="234" t="s">
        <v>2581</v>
      </c>
      <c r="AN318" s="234"/>
      <c r="AO318" s="231">
        <f t="shared" si="18"/>
        <v>63</v>
      </c>
      <c r="AP318" s="232" t="s">
        <v>2813</v>
      </c>
    </row>
    <row r="319" spans="1:42" ht="191.25" hidden="1">
      <c r="A319" s="203" t="s">
        <v>901</v>
      </c>
      <c r="B319" s="203" t="s">
        <v>2192</v>
      </c>
      <c r="C319" s="203" t="s">
        <v>592</v>
      </c>
      <c r="D319" s="203" t="s">
        <v>2193</v>
      </c>
      <c r="E319" s="203" t="s">
        <v>594</v>
      </c>
      <c r="F319" s="203" t="s">
        <v>2194</v>
      </c>
      <c r="G319" s="203" t="s">
        <v>2195</v>
      </c>
      <c r="H319" s="203" t="s">
        <v>2196</v>
      </c>
      <c r="I319" s="203" t="s">
        <v>2131</v>
      </c>
      <c r="J319" s="203" t="s">
        <v>41</v>
      </c>
      <c r="K319" s="203" t="s">
        <v>2197</v>
      </c>
      <c r="L319" s="203" t="s">
        <v>50</v>
      </c>
      <c r="M319" s="203" t="s">
        <v>32</v>
      </c>
      <c r="N319" s="203">
        <v>2009</v>
      </c>
      <c r="O319" s="203" t="s">
        <v>2198</v>
      </c>
      <c r="P319" s="203" t="s">
        <v>2199</v>
      </c>
      <c r="Q319" s="203">
        <v>3.8156056</v>
      </c>
      <c r="R319" s="203" t="s">
        <v>1487</v>
      </c>
      <c r="S319" s="203">
        <v>0</v>
      </c>
      <c r="T319" s="203"/>
      <c r="U319" s="203"/>
      <c r="V319" s="203" t="s">
        <v>2200</v>
      </c>
      <c r="W319" s="203" t="s">
        <v>1506</v>
      </c>
      <c r="X319" s="203" t="s">
        <v>2285</v>
      </c>
      <c r="Y319" s="203" t="s">
        <v>2286</v>
      </c>
      <c r="Z319" s="203" t="s">
        <v>2284</v>
      </c>
      <c r="AA319" s="203" t="s">
        <v>2287</v>
      </c>
      <c r="AB319" s="203" t="s">
        <v>133</v>
      </c>
      <c r="AC319" s="203" t="s">
        <v>2297</v>
      </c>
      <c r="AD319" s="231">
        <v>0</v>
      </c>
      <c r="AE319" s="231"/>
      <c r="AF319" s="231"/>
      <c r="AG319" s="231"/>
      <c r="AH319" s="231"/>
      <c r="AI319" s="231">
        <v>9</v>
      </c>
      <c r="AJ319" s="182">
        <v>40827</v>
      </c>
      <c r="AK319" s="231" t="s">
        <v>2298</v>
      </c>
      <c r="AL319" s="231" t="s">
        <v>2580</v>
      </c>
      <c r="AM319" s="231" t="s">
        <v>2581</v>
      </c>
      <c r="AN319" s="231"/>
      <c r="AO319" s="231"/>
      <c r="AP319" s="232" t="s">
        <v>2813</v>
      </c>
    </row>
    <row r="320" spans="1:42" ht="204" hidden="1">
      <c r="A320" s="203" t="s">
        <v>2201</v>
      </c>
      <c r="B320" s="203" t="s">
        <v>2202</v>
      </c>
      <c r="C320" s="203" t="s">
        <v>2203</v>
      </c>
      <c r="D320" s="203" t="s">
        <v>2204</v>
      </c>
      <c r="E320" s="203" t="s">
        <v>2205</v>
      </c>
      <c r="F320" s="203" t="s">
        <v>2206</v>
      </c>
      <c r="G320" s="203" t="s">
        <v>2207</v>
      </c>
      <c r="H320" s="203" t="s">
        <v>41</v>
      </c>
      <c r="I320" s="203" t="s">
        <v>2131</v>
      </c>
      <c r="J320" s="203" t="s">
        <v>41</v>
      </c>
      <c r="K320" s="203" t="s">
        <v>2208</v>
      </c>
      <c r="L320" s="203" t="s">
        <v>50</v>
      </c>
      <c r="M320" s="203" t="s">
        <v>32</v>
      </c>
      <c r="N320" s="203">
        <v>2008</v>
      </c>
      <c r="O320" s="203" t="s">
        <v>2209</v>
      </c>
      <c r="P320" s="203" t="s">
        <v>2210</v>
      </c>
      <c r="Q320" s="203">
        <v>20</v>
      </c>
      <c r="R320" s="203" t="s">
        <v>1487</v>
      </c>
      <c r="S320" s="203" t="s">
        <v>41</v>
      </c>
      <c r="T320" s="203"/>
      <c r="U320" s="203"/>
      <c r="V320" s="203" t="s">
        <v>2211</v>
      </c>
      <c r="W320" s="203" t="s">
        <v>1786</v>
      </c>
      <c r="X320" s="203" t="s">
        <v>2285</v>
      </c>
      <c r="Y320" s="203" t="s">
        <v>2361</v>
      </c>
      <c r="Z320" s="203" t="s">
        <v>2362</v>
      </c>
      <c r="AA320" s="203">
        <v>6188</v>
      </c>
      <c r="AB320" s="203">
        <v>5068</v>
      </c>
      <c r="AC320" s="203" t="s">
        <v>2297</v>
      </c>
      <c r="AD320" s="231">
        <v>0</v>
      </c>
      <c r="AE320" s="231"/>
      <c r="AF320" s="231"/>
      <c r="AG320" s="231"/>
      <c r="AH320" s="231"/>
      <c r="AI320" s="231">
        <v>9</v>
      </c>
      <c r="AJ320" s="182">
        <v>40853</v>
      </c>
      <c r="AK320" s="231" t="s">
        <v>2363</v>
      </c>
      <c r="AL320" s="231" t="s">
        <v>2580</v>
      </c>
      <c r="AM320" s="231" t="s">
        <v>2581</v>
      </c>
      <c r="AN320" s="231"/>
      <c r="AO320" s="231"/>
      <c r="AP320" s="232" t="s">
        <v>2813</v>
      </c>
    </row>
    <row r="321" spans="1:42" ht="229.5" hidden="1">
      <c r="A321" s="203" t="s">
        <v>1008</v>
      </c>
      <c r="B321" s="203" t="s">
        <v>2212</v>
      </c>
      <c r="C321" s="203" t="s">
        <v>1010</v>
      </c>
      <c r="D321" s="203" t="s">
        <v>2213</v>
      </c>
      <c r="E321" s="203" t="s">
        <v>1012</v>
      </c>
      <c r="F321" s="203" t="s">
        <v>2214</v>
      </c>
      <c r="G321" s="203" t="s">
        <v>2215</v>
      </c>
      <c r="H321" s="203" t="s">
        <v>2216</v>
      </c>
      <c r="I321" s="203" t="s">
        <v>2131</v>
      </c>
      <c r="J321" s="203" t="s">
        <v>41</v>
      </c>
      <c r="K321" s="203" t="s">
        <v>2217</v>
      </c>
      <c r="L321" s="203" t="s">
        <v>50</v>
      </c>
      <c r="M321" s="203" t="s">
        <v>32</v>
      </c>
      <c r="N321" s="203">
        <v>2009</v>
      </c>
      <c r="O321" s="203" t="s">
        <v>2218</v>
      </c>
      <c r="P321" s="203" t="s">
        <v>2219</v>
      </c>
      <c r="Q321" s="203">
        <v>10</v>
      </c>
      <c r="R321" s="203" t="s">
        <v>1497</v>
      </c>
      <c r="S321" s="203" t="s">
        <v>41</v>
      </c>
      <c r="T321" s="203"/>
      <c r="U321" s="203"/>
      <c r="V321" s="203" t="s">
        <v>2220</v>
      </c>
      <c r="W321" s="203" t="s">
        <v>1494</v>
      </c>
      <c r="X321" s="203" t="s">
        <v>2406</v>
      </c>
      <c r="Y321" s="203" t="s">
        <v>2437</v>
      </c>
      <c r="Z321" s="203" t="s">
        <v>2406</v>
      </c>
      <c r="AA321" s="203" t="s">
        <v>2437</v>
      </c>
      <c r="AB321" s="203"/>
      <c r="AC321" s="203" t="s">
        <v>2360</v>
      </c>
      <c r="AD321" s="231">
        <v>0</v>
      </c>
      <c r="AE321" s="231"/>
      <c r="AF321" s="231"/>
      <c r="AG321" s="231"/>
      <c r="AH321" s="231"/>
      <c r="AI321" s="231">
        <v>2</v>
      </c>
      <c r="AJ321" s="182">
        <v>40853</v>
      </c>
      <c r="AK321" s="231"/>
      <c r="AL321" s="231" t="s">
        <v>2580</v>
      </c>
      <c r="AM321" s="231" t="s">
        <v>2581</v>
      </c>
      <c r="AN321" s="231"/>
      <c r="AO321" s="231"/>
      <c r="AP321" s="232" t="s">
        <v>2813</v>
      </c>
    </row>
    <row r="322" spans="1:42" ht="191.25" hidden="1">
      <c r="A322" s="245" t="s">
        <v>902</v>
      </c>
      <c r="B322" s="245" t="s">
        <v>2221</v>
      </c>
      <c r="C322" s="245" t="s">
        <v>601</v>
      </c>
      <c r="D322" s="245" t="s">
        <v>2222</v>
      </c>
      <c r="E322" s="245" t="s">
        <v>603</v>
      </c>
      <c r="F322" s="245" t="s">
        <v>2223</v>
      </c>
      <c r="G322" s="245" t="s">
        <v>2224</v>
      </c>
      <c r="H322" s="245"/>
      <c r="I322" s="245" t="s">
        <v>2131</v>
      </c>
      <c r="J322" s="245" t="s">
        <v>41</v>
      </c>
      <c r="K322" s="245" t="s">
        <v>2225</v>
      </c>
      <c r="L322" s="245" t="s">
        <v>50</v>
      </c>
      <c r="M322" s="245" t="s">
        <v>32</v>
      </c>
      <c r="N322" s="245">
        <v>2009</v>
      </c>
      <c r="O322" s="245" t="s">
        <v>2226</v>
      </c>
      <c r="P322" s="245" t="s">
        <v>2227</v>
      </c>
      <c r="Q322" s="245">
        <v>3.4208400000000001</v>
      </c>
      <c r="R322" s="245" t="s">
        <v>1487</v>
      </c>
      <c r="S322" s="245">
        <v>0</v>
      </c>
      <c r="T322" s="245"/>
      <c r="U322" s="245"/>
      <c r="V322" s="245" t="s">
        <v>2200</v>
      </c>
      <c r="W322" s="245" t="s">
        <v>1506</v>
      </c>
      <c r="X322" s="245" t="s">
        <v>2300</v>
      </c>
      <c r="Y322" s="245" t="s">
        <v>2487</v>
      </c>
      <c r="Z322" s="245"/>
      <c r="AA322" s="245"/>
      <c r="AB322" s="245"/>
      <c r="AC322" s="231" t="s">
        <v>2297</v>
      </c>
      <c r="AD322" s="231"/>
      <c r="AE322" s="231"/>
      <c r="AF322" s="231"/>
      <c r="AG322" s="231"/>
      <c r="AH322" s="231"/>
      <c r="AI322" s="231">
        <v>9</v>
      </c>
      <c r="AJ322" s="182">
        <v>40853</v>
      </c>
      <c r="AK322" s="231"/>
      <c r="AL322" s="231" t="s">
        <v>2580</v>
      </c>
      <c r="AM322" s="231" t="s">
        <v>2581</v>
      </c>
      <c r="AN322" s="231"/>
      <c r="AO322" s="231"/>
      <c r="AP322" s="232" t="s">
        <v>2813</v>
      </c>
    </row>
    <row r="323" spans="1:42" ht="216.75" hidden="1">
      <c r="A323" s="203" t="s">
        <v>2126</v>
      </c>
      <c r="B323" s="203" t="s">
        <v>2127</v>
      </c>
      <c r="C323" s="203" t="s">
        <v>452</v>
      </c>
      <c r="D323" s="203" t="s">
        <v>202</v>
      </c>
      <c r="E323" s="203" t="s">
        <v>2128</v>
      </c>
      <c r="F323" s="203" t="s">
        <v>2228</v>
      </c>
      <c r="G323" s="203">
        <v>1003911</v>
      </c>
      <c r="H323" s="203" t="s">
        <v>2229</v>
      </c>
      <c r="I323" s="203" t="s">
        <v>2131</v>
      </c>
      <c r="J323" s="203" t="s">
        <v>41</v>
      </c>
      <c r="K323" s="203" t="s">
        <v>2230</v>
      </c>
      <c r="L323" s="203" t="s">
        <v>50</v>
      </c>
      <c r="M323" s="203" t="s">
        <v>32</v>
      </c>
      <c r="N323" s="203">
        <v>2008</v>
      </c>
      <c r="O323" s="203" t="s">
        <v>2231</v>
      </c>
      <c r="P323" s="203" t="s">
        <v>2232</v>
      </c>
      <c r="Q323" s="203">
        <v>35.439</v>
      </c>
      <c r="R323" s="203" t="s">
        <v>1497</v>
      </c>
      <c r="S323" s="203">
        <v>334</v>
      </c>
      <c r="T323" s="203"/>
      <c r="U323" s="203">
        <v>21.39</v>
      </c>
      <c r="V323" s="203" t="s">
        <v>2233</v>
      </c>
      <c r="W323" s="203" t="s">
        <v>1506</v>
      </c>
      <c r="X323" s="203" t="s">
        <v>2285</v>
      </c>
      <c r="Y323" s="231" t="s">
        <v>2521</v>
      </c>
      <c r="Z323" s="203"/>
      <c r="AA323" s="203"/>
      <c r="AB323" s="203"/>
      <c r="AC323" s="234" t="s">
        <v>2390</v>
      </c>
      <c r="AD323" s="234">
        <v>1</v>
      </c>
      <c r="AE323" s="234" t="s">
        <v>2735</v>
      </c>
      <c r="AF323" s="234"/>
      <c r="AG323" s="234" t="s">
        <v>2523</v>
      </c>
      <c r="AH323" s="234" t="s">
        <v>2734</v>
      </c>
      <c r="AI323" s="234">
        <v>2</v>
      </c>
      <c r="AJ323" s="200">
        <v>40868</v>
      </c>
      <c r="AK323" s="234"/>
      <c r="AL323" s="234" t="s">
        <v>2580</v>
      </c>
      <c r="AM323" s="234"/>
      <c r="AN323" s="234" t="s">
        <v>2581</v>
      </c>
      <c r="AO323" s="234">
        <f t="shared" ref="AO323:AO355" si="19">AD323*U323</f>
        <v>21.39</v>
      </c>
      <c r="AP323" s="232" t="s">
        <v>2813</v>
      </c>
    </row>
    <row r="324" spans="1:42" s="236" customFormat="1" ht="306" hidden="1">
      <c r="A324" s="203" t="s">
        <v>2126</v>
      </c>
      <c r="B324" s="203" t="s">
        <v>2127</v>
      </c>
      <c r="C324" s="203" t="s">
        <v>452</v>
      </c>
      <c r="D324" s="203" t="s">
        <v>202</v>
      </c>
      <c r="E324" s="203" t="s">
        <v>2128</v>
      </c>
      <c r="F324" s="203" t="s">
        <v>2234</v>
      </c>
      <c r="G324" s="203">
        <v>6878211</v>
      </c>
      <c r="H324" s="203" t="s">
        <v>2235</v>
      </c>
      <c r="I324" s="203" t="s">
        <v>2131</v>
      </c>
      <c r="J324" s="203" t="s">
        <v>41</v>
      </c>
      <c r="K324" s="203" t="s">
        <v>2236</v>
      </c>
      <c r="L324" s="203" t="s">
        <v>50</v>
      </c>
      <c r="M324" s="203" t="s">
        <v>32</v>
      </c>
      <c r="N324" s="203">
        <v>2008</v>
      </c>
      <c r="O324" s="203" t="s">
        <v>2237</v>
      </c>
      <c r="P324" s="203" t="s">
        <v>2238</v>
      </c>
      <c r="Q324" s="203">
        <v>27.67</v>
      </c>
      <c r="R324" s="203" t="s">
        <v>1497</v>
      </c>
      <c r="S324" s="203" t="s">
        <v>41</v>
      </c>
      <c r="T324" s="203"/>
      <c r="U324" s="203">
        <v>27.347999999999999</v>
      </c>
      <c r="V324" s="203" t="s">
        <v>35</v>
      </c>
      <c r="W324" s="203" t="s">
        <v>36</v>
      </c>
      <c r="X324" s="203" t="s">
        <v>2300</v>
      </c>
      <c r="Y324" s="203" t="s">
        <v>2515</v>
      </c>
      <c r="Z324" s="203"/>
      <c r="AA324" s="203"/>
      <c r="AB324" s="203"/>
      <c r="AC324" s="234" t="s">
        <v>2304</v>
      </c>
      <c r="AD324" s="234">
        <v>0.14282285165626499</v>
      </c>
      <c r="AE324" s="234" t="s">
        <v>2736</v>
      </c>
      <c r="AF324" s="234"/>
      <c r="AG324" s="234"/>
      <c r="AH324" s="234" t="s">
        <v>2805</v>
      </c>
      <c r="AI324" s="231">
        <v>2</v>
      </c>
      <c r="AJ324" s="200">
        <v>40868</v>
      </c>
      <c r="AK324" s="231"/>
      <c r="AL324" s="234" t="s">
        <v>2580</v>
      </c>
      <c r="AM324" s="234"/>
      <c r="AN324" s="234" t="s">
        <v>2581</v>
      </c>
      <c r="AO324" s="231">
        <f t="shared" si="19"/>
        <v>3.9059193470955349</v>
      </c>
      <c r="AP324" s="232" t="s">
        <v>2813</v>
      </c>
    </row>
    <row r="325" spans="1:42" s="236" customFormat="1" ht="306" hidden="1">
      <c r="A325" s="203" t="s">
        <v>2126</v>
      </c>
      <c r="B325" s="203" t="s">
        <v>2127</v>
      </c>
      <c r="C325" s="203" t="s">
        <v>452</v>
      </c>
      <c r="D325" s="203" t="s">
        <v>202</v>
      </c>
      <c r="E325" s="203" t="s">
        <v>2128</v>
      </c>
      <c r="F325" s="203" t="s">
        <v>2234</v>
      </c>
      <c r="G325" s="203">
        <v>6878211</v>
      </c>
      <c r="H325" s="203" t="s">
        <v>2235</v>
      </c>
      <c r="I325" s="203" t="s">
        <v>2131</v>
      </c>
      <c r="J325" s="203" t="s">
        <v>41</v>
      </c>
      <c r="K325" s="203" t="s">
        <v>2236</v>
      </c>
      <c r="L325" s="203" t="s">
        <v>50</v>
      </c>
      <c r="M325" s="203" t="s">
        <v>32</v>
      </c>
      <c r="N325" s="203">
        <v>2008</v>
      </c>
      <c r="O325" s="203" t="s">
        <v>2237</v>
      </c>
      <c r="P325" s="203" t="s">
        <v>2238</v>
      </c>
      <c r="Q325" s="203">
        <v>27.67</v>
      </c>
      <c r="R325" s="203" t="s">
        <v>1497</v>
      </c>
      <c r="S325" s="203" t="s">
        <v>41</v>
      </c>
      <c r="T325" s="203"/>
      <c r="U325" s="203">
        <v>27.347999999999999</v>
      </c>
      <c r="V325" s="203" t="s">
        <v>35</v>
      </c>
      <c r="W325" s="203" t="s">
        <v>36</v>
      </c>
      <c r="X325" s="203" t="s">
        <v>2300</v>
      </c>
      <c r="Y325" s="203" t="s">
        <v>2515</v>
      </c>
      <c r="Z325" s="203"/>
      <c r="AA325" s="203"/>
      <c r="AB325" s="203"/>
      <c r="AC325" s="234" t="s">
        <v>2304</v>
      </c>
      <c r="AD325" s="234">
        <v>0.80916946711473825</v>
      </c>
      <c r="AE325" s="234" t="s">
        <v>2737</v>
      </c>
      <c r="AF325" s="234"/>
      <c r="AG325" s="234"/>
      <c r="AH325" s="234" t="s">
        <v>2805</v>
      </c>
      <c r="AI325" s="231">
        <v>2</v>
      </c>
      <c r="AJ325" s="200">
        <v>40868</v>
      </c>
      <c r="AK325" s="231"/>
      <c r="AL325" s="234" t="s">
        <v>2580</v>
      </c>
      <c r="AM325" s="234"/>
      <c r="AN325" s="234" t="s">
        <v>2581</v>
      </c>
      <c r="AO325" s="231">
        <f t="shared" si="19"/>
        <v>22.129166586653859</v>
      </c>
      <c r="AP325" s="232" t="s">
        <v>2813</v>
      </c>
    </row>
    <row r="326" spans="1:42" s="236" customFormat="1" ht="306" hidden="1">
      <c r="A326" s="203" t="s">
        <v>2126</v>
      </c>
      <c r="B326" s="203" t="s">
        <v>2127</v>
      </c>
      <c r="C326" s="203" t="s">
        <v>452</v>
      </c>
      <c r="D326" s="203" t="s">
        <v>202</v>
      </c>
      <c r="E326" s="203" t="s">
        <v>2128</v>
      </c>
      <c r="F326" s="203" t="s">
        <v>2234</v>
      </c>
      <c r="G326" s="203">
        <v>6878211</v>
      </c>
      <c r="H326" s="203" t="s">
        <v>2235</v>
      </c>
      <c r="I326" s="203" t="s">
        <v>2131</v>
      </c>
      <c r="J326" s="203" t="s">
        <v>41</v>
      </c>
      <c r="K326" s="203" t="s">
        <v>2236</v>
      </c>
      <c r="L326" s="203" t="s">
        <v>50</v>
      </c>
      <c r="M326" s="203" t="s">
        <v>32</v>
      </c>
      <c r="N326" s="203">
        <v>2008</v>
      </c>
      <c r="O326" s="203" t="s">
        <v>2237</v>
      </c>
      <c r="P326" s="203" t="s">
        <v>2238</v>
      </c>
      <c r="Q326" s="203">
        <v>27.67</v>
      </c>
      <c r="R326" s="203" t="s">
        <v>1497</v>
      </c>
      <c r="S326" s="203" t="s">
        <v>41</v>
      </c>
      <c r="T326" s="203"/>
      <c r="U326" s="203">
        <v>27.347999999999999</v>
      </c>
      <c r="V326" s="203" t="s">
        <v>35</v>
      </c>
      <c r="W326" s="203" t="s">
        <v>36</v>
      </c>
      <c r="X326" s="203" t="s">
        <v>2300</v>
      </c>
      <c r="Y326" s="203" t="s">
        <v>2515</v>
      </c>
      <c r="Z326" s="203"/>
      <c r="AA326" s="203"/>
      <c r="AB326" s="203"/>
      <c r="AC326" s="234" t="s">
        <v>2304</v>
      </c>
      <c r="AD326" s="234">
        <v>1.170187229956793E-2</v>
      </c>
      <c r="AE326" s="234" t="s">
        <v>2738</v>
      </c>
      <c r="AF326" s="234"/>
      <c r="AG326" s="234"/>
      <c r="AH326" s="234" t="s">
        <v>2805</v>
      </c>
      <c r="AI326" s="231">
        <v>2</v>
      </c>
      <c r="AJ326" s="200">
        <v>40868</v>
      </c>
      <c r="AK326" s="231"/>
      <c r="AL326" s="234" t="s">
        <v>2580</v>
      </c>
      <c r="AM326" s="234"/>
      <c r="AN326" s="234" t="s">
        <v>2581</v>
      </c>
      <c r="AO326" s="231">
        <f t="shared" si="19"/>
        <v>0.32002280364858371</v>
      </c>
      <c r="AP326" s="232" t="s">
        <v>2813</v>
      </c>
    </row>
    <row r="327" spans="1:42" s="236" customFormat="1" ht="306" hidden="1">
      <c r="A327" s="203" t="s">
        <v>2126</v>
      </c>
      <c r="B327" s="203" t="s">
        <v>2127</v>
      </c>
      <c r="C327" s="203" t="s">
        <v>452</v>
      </c>
      <c r="D327" s="203" t="s">
        <v>202</v>
      </c>
      <c r="E327" s="203" t="s">
        <v>2128</v>
      </c>
      <c r="F327" s="203" t="s">
        <v>2234</v>
      </c>
      <c r="G327" s="203">
        <v>6878211</v>
      </c>
      <c r="H327" s="203" t="s">
        <v>2235</v>
      </c>
      <c r="I327" s="203" t="s">
        <v>2131</v>
      </c>
      <c r="J327" s="203" t="s">
        <v>41</v>
      </c>
      <c r="K327" s="203" t="s">
        <v>2236</v>
      </c>
      <c r="L327" s="203" t="s">
        <v>50</v>
      </c>
      <c r="M327" s="203" t="s">
        <v>32</v>
      </c>
      <c r="N327" s="203">
        <v>2008</v>
      </c>
      <c r="O327" s="203" t="s">
        <v>2237</v>
      </c>
      <c r="P327" s="203" t="s">
        <v>2238</v>
      </c>
      <c r="Q327" s="203">
        <v>27.67</v>
      </c>
      <c r="R327" s="203" t="s">
        <v>1497</v>
      </c>
      <c r="S327" s="203" t="s">
        <v>41</v>
      </c>
      <c r="T327" s="203"/>
      <c r="U327" s="203">
        <v>27.347999999999999</v>
      </c>
      <c r="V327" s="203" t="s">
        <v>35</v>
      </c>
      <c r="W327" s="203" t="s">
        <v>36</v>
      </c>
      <c r="X327" s="203" t="s">
        <v>2300</v>
      </c>
      <c r="Y327" s="203" t="s">
        <v>2515</v>
      </c>
      <c r="Z327" s="203"/>
      <c r="AA327" s="203"/>
      <c r="AB327" s="203"/>
      <c r="AC327" s="234" t="s">
        <v>2304</v>
      </c>
      <c r="AD327" s="234">
        <v>3.6305808929428703E-2</v>
      </c>
      <c r="AE327" s="234" t="s">
        <v>2739</v>
      </c>
      <c r="AF327" s="234"/>
      <c r="AG327" s="234"/>
      <c r="AH327" s="234" t="s">
        <v>2805</v>
      </c>
      <c r="AI327" s="231">
        <v>2</v>
      </c>
      <c r="AJ327" s="200">
        <v>40868</v>
      </c>
      <c r="AK327" s="231"/>
      <c r="AL327" s="234" t="s">
        <v>2580</v>
      </c>
      <c r="AM327" s="234"/>
      <c r="AN327" s="234" t="s">
        <v>2581</v>
      </c>
      <c r="AO327" s="231">
        <f t="shared" si="19"/>
        <v>0.9928912626020161</v>
      </c>
      <c r="AP327" s="232" t="s">
        <v>2813</v>
      </c>
    </row>
    <row r="328" spans="1:42" ht="89.25" hidden="1">
      <c r="A328" s="203" t="s">
        <v>884</v>
      </c>
      <c r="B328" s="203" t="s">
        <v>2239</v>
      </c>
      <c r="C328" s="203" t="s">
        <v>234</v>
      </c>
      <c r="D328" s="203" t="s">
        <v>2240</v>
      </c>
      <c r="E328" s="203" t="s">
        <v>236</v>
      </c>
      <c r="F328" s="203" t="s">
        <v>2241</v>
      </c>
      <c r="G328" s="203">
        <v>8537211</v>
      </c>
      <c r="H328" s="203" t="s">
        <v>2242</v>
      </c>
      <c r="I328" s="203" t="s">
        <v>2131</v>
      </c>
      <c r="J328" s="203" t="s">
        <v>41</v>
      </c>
      <c r="K328" s="203" t="s">
        <v>2243</v>
      </c>
      <c r="L328" s="203" t="s">
        <v>50</v>
      </c>
      <c r="M328" s="203" t="s">
        <v>32</v>
      </c>
      <c r="N328" s="203">
        <v>2008</v>
      </c>
      <c r="O328" s="203" t="s">
        <v>2244</v>
      </c>
      <c r="P328" s="203" t="s">
        <v>2245</v>
      </c>
      <c r="Q328" s="203">
        <v>5</v>
      </c>
      <c r="R328" s="203" t="s">
        <v>1497</v>
      </c>
      <c r="S328" s="203" t="s">
        <v>41</v>
      </c>
      <c r="T328" s="203"/>
      <c r="U328" s="203">
        <v>2</v>
      </c>
      <c r="V328" s="203" t="s">
        <v>35</v>
      </c>
      <c r="W328" s="203" t="s">
        <v>36</v>
      </c>
      <c r="X328" s="203" t="s">
        <v>2300</v>
      </c>
      <c r="Y328" s="203"/>
      <c r="Z328" s="203"/>
      <c r="AA328" s="203"/>
      <c r="AB328" s="203"/>
      <c r="AC328" s="231" t="s">
        <v>2304</v>
      </c>
      <c r="AD328" s="231">
        <v>0.2412</v>
      </c>
      <c r="AE328" s="231">
        <v>90697414</v>
      </c>
      <c r="AF328" s="231"/>
      <c r="AG328" s="231"/>
      <c r="AH328" s="231" t="s">
        <v>2747</v>
      </c>
      <c r="AI328" s="231">
        <v>2</v>
      </c>
      <c r="AJ328" s="182">
        <v>40853</v>
      </c>
      <c r="AK328" s="231"/>
      <c r="AL328" s="231" t="s">
        <v>2580</v>
      </c>
      <c r="AM328" s="231" t="s">
        <v>2520</v>
      </c>
      <c r="AN328" s="231"/>
      <c r="AO328" s="231">
        <f t="shared" si="19"/>
        <v>0.4824</v>
      </c>
      <c r="AP328" s="232" t="s">
        <v>2813</v>
      </c>
    </row>
    <row r="329" spans="1:42" ht="89.25" hidden="1">
      <c r="A329" s="203" t="s">
        <v>884</v>
      </c>
      <c r="B329" s="203" t="s">
        <v>2239</v>
      </c>
      <c r="C329" s="203" t="s">
        <v>234</v>
      </c>
      <c r="D329" s="203" t="s">
        <v>2240</v>
      </c>
      <c r="E329" s="203" t="s">
        <v>236</v>
      </c>
      <c r="F329" s="203" t="s">
        <v>2241</v>
      </c>
      <c r="G329" s="203">
        <v>8537211</v>
      </c>
      <c r="H329" s="203" t="s">
        <v>2242</v>
      </c>
      <c r="I329" s="203" t="s">
        <v>2131</v>
      </c>
      <c r="J329" s="203" t="s">
        <v>41</v>
      </c>
      <c r="K329" s="203" t="s">
        <v>2243</v>
      </c>
      <c r="L329" s="203" t="s">
        <v>50</v>
      </c>
      <c r="M329" s="203" t="s">
        <v>32</v>
      </c>
      <c r="N329" s="203">
        <v>2008</v>
      </c>
      <c r="O329" s="203" t="s">
        <v>2244</v>
      </c>
      <c r="P329" s="203" t="s">
        <v>2245</v>
      </c>
      <c r="Q329" s="203">
        <v>5</v>
      </c>
      <c r="R329" s="203" t="s">
        <v>1497</v>
      </c>
      <c r="S329" s="203" t="s">
        <v>41</v>
      </c>
      <c r="T329" s="203"/>
      <c r="U329" s="203">
        <v>2</v>
      </c>
      <c r="V329" s="203" t="s">
        <v>35</v>
      </c>
      <c r="W329" s="203" t="s">
        <v>36</v>
      </c>
      <c r="X329" s="203" t="s">
        <v>2300</v>
      </c>
      <c r="Y329" s="203"/>
      <c r="Z329" s="203"/>
      <c r="AA329" s="203"/>
      <c r="AB329" s="203"/>
      <c r="AC329" s="231" t="s">
        <v>2304</v>
      </c>
      <c r="AD329" s="231">
        <v>6.1800000000000001E-2</v>
      </c>
      <c r="AE329" s="231">
        <v>90697514</v>
      </c>
      <c r="AF329" s="231"/>
      <c r="AG329" s="231"/>
      <c r="AH329" s="231" t="s">
        <v>2747</v>
      </c>
      <c r="AI329" s="231">
        <v>2</v>
      </c>
      <c r="AJ329" s="182">
        <v>40853</v>
      </c>
      <c r="AK329" s="231"/>
      <c r="AL329" s="231" t="s">
        <v>2580</v>
      </c>
      <c r="AM329" s="231" t="s">
        <v>2520</v>
      </c>
      <c r="AN329" s="231"/>
      <c r="AO329" s="231">
        <f t="shared" si="19"/>
        <v>0.1236</v>
      </c>
      <c r="AP329" s="232" t="s">
        <v>2813</v>
      </c>
    </row>
    <row r="330" spans="1:42" ht="89.25" hidden="1">
      <c r="A330" s="203" t="s">
        <v>884</v>
      </c>
      <c r="B330" s="203" t="s">
        <v>2239</v>
      </c>
      <c r="C330" s="203" t="s">
        <v>234</v>
      </c>
      <c r="D330" s="203" t="s">
        <v>2240</v>
      </c>
      <c r="E330" s="203" t="s">
        <v>236</v>
      </c>
      <c r="F330" s="203" t="s">
        <v>2241</v>
      </c>
      <c r="G330" s="203">
        <v>8537211</v>
      </c>
      <c r="H330" s="203" t="s">
        <v>2242</v>
      </c>
      <c r="I330" s="203" t="s">
        <v>2131</v>
      </c>
      <c r="J330" s="203" t="s">
        <v>41</v>
      </c>
      <c r="K330" s="203" t="s">
        <v>2243</v>
      </c>
      <c r="L330" s="203" t="s">
        <v>50</v>
      </c>
      <c r="M330" s="203" t="s">
        <v>32</v>
      </c>
      <c r="N330" s="203">
        <v>2008</v>
      </c>
      <c r="O330" s="203" t="s">
        <v>2244</v>
      </c>
      <c r="P330" s="203" t="s">
        <v>2245</v>
      </c>
      <c r="Q330" s="203">
        <v>5</v>
      </c>
      <c r="R330" s="203" t="s">
        <v>1497</v>
      </c>
      <c r="S330" s="203" t="s">
        <v>41</v>
      </c>
      <c r="T330" s="203"/>
      <c r="U330" s="203">
        <v>2</v>
      </c>
      <c r="V330" s="203" t="s">
        <v>35</v>
      </c>
      <c r="W330" s="203" t="s">
        <v>36</v>
      </c>
      <c r="X330" s="203" t="s">
        <v>2300</v>
      </c>
      <c r="Y330" s="203"/>
      <c r="Z330" s="203"/>
      <c r="AA330" s="203"/>
      <c r="AB330" s="203"/>
      <c r="AC330" s="231" t="s">
        <v>2304</v>
      </c>
      <c r="AD330" s="231">
        <v>8.6800000000000002E-2</v>
      </c>
      <c r="AE330" s="231">
        <v>90698214</v>
      </c>
      <c r="AF330" s="231"/>
      <c r="AG330" s="231"/>
      <c r="AH330" s="231" t="s">
        <v>2747</v>
      </c>
      <c r="AI330" s="231">
        <v>2</v>
      </c>
      <c r="AJ330" s="182">
        <v>40853</v>
      </c>
      <c r="AK330" s="231"/>
      <c r="AL330" s="231" t="s">
        <v>2580</v>
      </c>
      <c r="AM330" s="231" t="s">
        <v>2520</v>
      </c>
      <c r="AN330" s="231"/>
      <c r="AO330" s="231">
        <f t="shared" si="19"/>
        <v>0.1736</v>
      </c>
      <c r="AP330" s="232" t="s">
        <v>2813</v>
      </c>
    </row>
    <row r="331" spans="1:42" ht="89.25" hidden="1">
      <c r="A331" s="203" t="s">
        <v>884</v>
      </c>
      <c r="B331" s="203" t="s">
        <v>2239</v>
      </c>
      <c r="C331" s="203" t="s">
        <v>234</v>
      </c>
      <c r="D331" s="203" t="s">
        <v>2240</v>
      </c>
      <c r="E331" s="203" t="s">
        <v>236</v>
      </c>
      <c r="F331" s="203" t="s">
        <v>2241</v>
      </c>
      <c r="G331" s="203">
        <v>8537211</v>
      </c>
      <c r="H331" s="203" t="s">
        <v>2242</v>
      </c>
      <c r="I331" s="203" t="s">
        <v>2131</v>
      </c>
      <c r="J331" s="203" t="s">
        <v>41</v>
      </c>
      <c r="K331" s="203" t="s">
        <v>2243</v>
      </c>
      <c r="L331" s="203" t="s">
        <v>50</v>
      </c>
      <c r="M331" s="203" t="s">
        <v>32</v>
      </c>
      <c r="N331" s="203">
        <v>2008</v>
      </c>
      <c r="O331" s="203" t="s">
        <v>2244</v>
      </c>
      <c r="P331" s="203" t="s">
        <v>2245</v>
      </c>
      <c r="Q331" s="203">
        <v>5</v>
      </c>
      <c r="R331" s="203" t="s">
        <v>1497</v>
      </c>
      <c r="S331" s="203" t="s">
        <v>41</v>
      </c>
      <c r="T331" s="203"/>
      <c r="U331" s="203">
        <v>2</v>
      </c>
      <c r="V331" s="203" t="s">
        <v>35</v>
      </c>
      <c r="W331" s="203" t="s">
        <v>36</v>
      </c>
      <c r="X331" s="203" t="s">
        <v>2300</v>
      </c>
      <c r="Y331" s="203"/>
      <c r="Z331" s="203"/>
      <c r="AA331" s="203"/>
      <c r="AB331" s="203"/>
      <c r="AC331" s="231" t="s">
        <v>2304</v>
      </c>
      <c r="AD331" s="231">
        <v>7.85E-2</v>
      </c>
      <c r="AE331" s="231">
        <v>90698614</v>
      </c>
      <c r="AF331" s="231"/>
      <c r="AG331" s="231"/>
      <c r="AH331" s="231" t="s">
        <v>2747</v>
      </c>
      <c r="AI331" s="231">
        <v>2</v>
      </c>
      <c r="AJ331" s="182">
        <v>40853</v>
      </c>
      <c r="AK331" s="231"/>
      <c r="AL331" s="231" t="s">
        <v>2580</v>
      </c>
      <c r="AM331" s="231" t="s">
        <v>2520</v>
      </c>
      <c r="AN331" s="231"/>
      <c r="AO331" s="231">
        <f t="shared" si="19"/>
        <v>0.157</v>
      </c>
      <c r="AP331" s="232" t="s">
        <v>2813</v>
      </c>
    </row>
    <row r="332" spans="1:42" ht="89.25" hidden="1">
      <c r="A332" s="203" t="s">
        <v>884</v>
      </c>
      <c r="B332" s="203" t="s">
        <v>2239</v>
      </c>
      <c r="C332" s="203" t="s">
        <v>234</v>
      </c>
      <c r="D332" s="203" t="s">
        <v>2240</v>
      </c>
      <c r="E332" s="203" t="s">
        <v>236</v>
      </c>
      <c r="F332" s="203" t="s">
        <v>2241</v>
      </c>
      <c r="G332" s="203">
        <v>8537211</v>
      </c>
      <c r="H332" s="203" t="s">
        <v>2242</v>
      </c>
      <c r="I332" s="203" t="s">
        <v>2131</v>
      </c>
      <c r="J332" s="203" t="s">
        <v>41</v>
      </c>
      <c r="K332" s="203" t="s">
        <v>2243</v>
      </c>
      <c r="L332" s="203" t="s">
        <v>50</v>
      </c>
      <c r="M332" s="203" t="s">
        <v>32</v>
      </c>
      <c r="N332" s="203">
        <v>2008</v>
      </c>
      <c r="O332" s="203" t="s">
        <v>2244</v>
      </c>
      <c r="P332" s="203" t="s">
        <v>2245</v>
      </c>
      <c r="Q332" s="203">
        <v>5</v>
      </c>
      <c r="R332" s="203" t="s">
        <v>1497</v>
      </c>
      <c r="S332" s="203" t="s">
        <v>41</v>
      </c>
      <c r="T332" s="203"/>
      <c r="U332" s="203">
        <v>2</v>
      </c>
      <c r="V332" s="203" t="s">
        <v>35</v>
      </c>
      <c r="W332" s="203" t="s">
        <v>36</v>
      </c>
      <c r="X332" s="203" t="s">
        <v>2300</v>
      </c>
      <c r="Y332" s="203"/>
      <c r="Z332" s="203"/>
      <c r="AA332" s="203"/>
      <c r="AB332" s="203"/>
      <c r="AC332" s="231" t="s">
        <v>2304</v>
      </c>
      <c r="AD332" s="231">
        <v>2.3E-3</v>
      </c>
      <c r="AE332" s="231">
        <v>90698114</v>
      </c>
      <c r="AF332" s="231"/>
      <c r="AG332" s="231"/>
      <c r="AH332" s="231" t="s">
        <v>2747</v>
      </c>
      <c r="AI332" s="231">
        <v>2</v>
      </c>
      <c r="AJ332" s="182">
        <v>40853</v>
      </c>
      <c r="AK332" s="231"/>
      <c r="AL332" s="231" t="s">
        <v>2580</v>
      </c>
      <c r="AM332" s="231" t="s">
        <v>2520</v>
      </c>
      <c r="AN332" s="231"/>
      <c r="AO332" s="231">
        <f t="shared" si="19"/>
        <v>4.5999999999999999E-3</v>
      </c>
      <c r="AP332" s="232" t="s">
        <v>2813</v>
      </c>
    </row>
    <row r="333" spans="1:42" ht="89.25" hidden="1">
      <c r="A333" s="203" t="s">
        <v>884</v>
      </c>
      <c r="B333" s="203" t="s">
        <v>2239</v>
      </c>
      <c r="C333" s="203" t="s">
        <v>234</v>
      </c>
      <c r="D333" s="203" t="s">
        <v>2240</v>
      </c>
      <c r="E333" s="203" t="s">
        <v>236</v>
      </c>
      <c r="F333" s="203" t="s">
        <v>2241</v>
      </c>
      <c r="G333" s="203">
        <v>8537211</v>
      </c>
      <c r="H333" s="203" t="s">
        <v>2242</v>
      </c>
      <c r="I333" s="203" t="s">
        <v>2131</v>
      </c>
      <c r="J333" s="203" t="s">
        <v>41</v>
      </c>
      <c r="K333" s="203" t="s">
        <v>2243</v>
      </c>
      <c r="L333" s="203" t="s">
        <v>50</v>
      </c>
      <c r="M333" s="203" t="s">
        <v>32</v>
      </c>
      <c r="N333" s="203">
        <v>2008</v>
      </c>
      <c r="O333" s="203" t="s">
        <v>2244</v>
      </c>
      <c r="P333" s="203" t="s">
        <v>2245</v>
      </c>
      <c r="Q333" s="203">
        <v>5</v>
      </c>
      <c r="R333" s="203" t="s">
        <v>1497</v>
      </c>
      <c r="S333" s="203" t="s">
        <v>41</v>
      </c>
      <c r="T333" s="203"/>
      <c r="U333" s="203">
        <v>2</v>
      </c>
      <c r="V333" s="203" t="s">
        <v>35</v>
      </c>
      <c r="W333" s="203" t="s">
        <v>36</v>
      </c>
      <c r="X333" s="203" t="s">
        <v>2300</v>
      </c>
      <c r="Y333" s="203"/>
      <c r="Z333" s="203"/>
      <c r="AA333" s="203"/>
      <c r="AB333" s="203"/>
      <c r="AC333" s="231" t="s">
        <v>2304</v>
      </c>
      <c r="AD333" s="231">
        <v>1.2999999999999999E-3</v>
      </c>
      <c r="AE333" s="231">
        <v>90697714</v>
      </c>
      <c r="AF333" s="231"/>
      <c r="AG333" s="231"/>
      <c r="AH333" s="231" t="s">
        <v>2747</v>
      </c>
      <c r="AI333" s="231">
        <v>2</v>
      </c>
      <c r="AJ333" s="182">
        <v>40853</v>
      </c>
      <c r="AK333" s="231"/>
      <c r="AL333" s="231" t="s">
        <v>2580</v>
      </c>
      <c r="AM333" s="231" t="s">
        <v>2520</v>
      </c>
      <c r="AN333" s="231"/>
      <c r="AO333" s="231">
        <f t="shared" si="19"/>
        <v>2.5999999999999999E-3</v>
      </c>
      <c r="AP333" s="232" t="s">
        <v>2813</v>
      </c>
    </row>
    <row r="334" spans="1:42" ht="89.25" hidden="1">
      <c r="A334" s="203" t="s">
        <v>884</v>
      </c>
      <c r="B334" s="203" t="s">
        <v>2239</v>
      </c>
      <c r="C334" s="203" t="s">
        <v>234</v>
      </c>
      <c r="D334" s="203" t="s">
        <v>2240</v>
      </c>
      <c r="E334" s="203" t="s">
        <v>236</v>
      </c>
      <c r="F334" s="203" t="s">
        <v>2241</v>
      </c>
      <c r="G334" s="203">
        <v>8537211</v>
      </c>
      <c r="H334" s="203" t="s">
        <v>2242</v>
      </c>
      <c r="I334" s="203" t="s">
        <v>2131</v>
      </c>
      <c r="J334" s="203" t="s">
        <v>41</v>
      </c>
      <c r="K334" s="203" t="s">
        <v>2243</v>
      </c>
      <c r="L334" s="203" t="s">
        <v>50</v>
      </c>
      <c r="M334" s="203" t="s">
        <v>32</v>
      </c>
      <c r="N334" s="203">
        <v>2008</v>
      </c>
      <c r="O334" s="203" t="s">
        <v>2244</v>
      </c>
      <c r="P334" s="203" t="s">
        <v>2245</v>
      </c>
      <c r="Q334" s="203">
        <v>5</v>
      </c>
      <c r="R334" s="203" t="s">
        <v>1497</v>
      </c>
      <c r="S334" s="203" t="s">
        <v>41</v>
      </c>
      <c r="T334" s="203"/>
      <c r="U334" s="203">
        <v>2</v>
      </c>
      <c r="V334" s="203" t="s">
        <v>35</v>
      </c>
      <c r="W334" s="203" t="s">
        <v>36</v>
      </c>
      <c r="X334" s="203" t="s">
        <v>2300</v>
      </c>
      <c r="Y334" s="203"/>
      <c r="Z334" s="203"/>
      <c r="AA334" s="203"/>
      <c r="AB334" s="203"/>
      <c r="AC334" s="231" t="s">
        <v>2304</v>
      </c>
      <c r="AD334" s="231">
        <v>0.25609999999999999</v>
      </c>
      <c r="AE334" s="231">
        <v>90698414</v>
      </c>
      <c r="AF334" s="231"/>
      <c r="AG334" s="231"/>
      <c r="AH334" s="231" t="s">
        <v>2747</v>
      </c>
      <c r="AI334" s="231">
        <v>2</v>
      </c>
      <c r="AJ334" s="182">
        <v>40853</v>
      </c>
      <c r="AK334" s="231"/>
      <c r="AL334" s="231" t="s">
        <v>2580</v>
      </c>
      <c r="AM334" s="231" t="s">
        <v>2520</v>
      </c>
      <c r="AN334" s="231"/>
      <c r="AO334" s="231">
        <f t="shared" si="19"/>
        <v>0.51219999999999999</v>
      </c>
      <c r="AP334" s="232" t="s">
        <v>2813</v>
      </c>
    </row>
    <row r="335" spans="1:42" ht="89.25" hidden="1">
      <c r="A335" s="203" t="s">
        <v>884</v>
      </c>
      <c r="B335" s="203" t="s">
        <v>2239</v>
      </c>
      <c r="C335" s="203" t="s">
        <v>234</v>
      </c>
      <c r="D335" s="203" t="s">
        <v>2240</v>
      </c>
      <c r="E335" s="203" t="s">
        <v>236</v>
      </c>
      <c r="F335" s="203" t="s">
        <v>2241</v>
      </c>
      <c r="G335" s="203">
        <v>8537211</v>
      </c>
      <c r="H335" s="203" t="s">
        <v>2242</v>
      </c>
      <c r="I335" s="203" t="s">
        <v>2131</v>
      </c>
      <c r="J335" s="203" t="s">
        <v>41</v>
      </c>
      <c r="K335" s="203" t="s">
        <v>2243</v>
      </c>
      <c r="L335" s="203" t="s">
        <v>50</v>
      </c>
      <c r="M335" s="203" t="s">
        <v>32</v>
      </c>
      <c r="N335" s="203">
        <v>2008</v>
      </c>
      <c r="O335" s="203" t="s">
        <v>2244</v>
      </c>
      <c r="P335" s="203" t="s">
        <v>2245</v>
      </c>
      <c r="Q335" s="203">
        <v>5</v>
      </c>
      <c r="R335" s="203" t="s">
        <v>1497</v>
      </c>
      <c r="S335" s="203" t="s">
        <v>41</v>
      </c>
      <c r="T335" s="203"/>
      <c r="U335" s="203">
        <v>2</v>
      </c>
      <c r="V335" s="203" t="s">
        <v>35</v>
      </c>
      <c r="W335" s="203" t="s">
        <v>36</v>
      </c>
      <c r="X335" s="203" t="s">
        <v>2300</v>
      </c>
      <c r="Y335" s="203"/>
      <c r="Z335" s="203"/>
      <c r="AA335" s="203"/>
      <c r="AB335" s="203"/>
      <c r="AC335" s="231" t="s">
        <v>2304</v>
      </c>
      <c r="AD335" s="231">
        <v>0.25929999999999997</v>
      </c>
      <c r="AE335" s="231">
        <v>90698514</v>
      </c>
      <c r="AF335" s="231"/>
      <c r="AG335" s="231"/>
      <c r="AH335" s="231" t="s">
        <v>2747</v>
      </c>
      <c r="AI335" s="231">
        <v>2</v>
      </c>
      <c r="AJ335" s="182">
        <v>40853</v>
      </c>
      <c r="AK335" s="231"/>
      <c r="AL335" s="231" t="s">
        <v>2580</v>
      </c>
      <c r="AM335" s="231" t="s">
        <v>2520</v>
      </c>
      <c r="AN335" s="231"/>
      <c r="AO335" s="231">
        <f t="shared" si="19"/>
        <v>0.51859999999999995</v>
      </c>
      <c r="AP335" s="232" t="s">
        <v>2813</v>
      </c>
    </row>
    <row r="336" spans="1:42" ht="89.25" hidden="1">
      <c r="A336" s="203" t="s">
        <v>884</v>
      </c>
      <c r="B336" s="203" t="s">
        <v>2239</v>
      </c>
      <c r="C336" s="203" t="s">
        <v>234</v>
      </c>
      <c r="D336" s="203" t="s">
        <v>2240</v>
      </c>
      <c r="E336" s="203" t="s">
        <v>236</v>
      </c>
      <c r="F336" s="203" t="s">
        <v>2241</v>
      </c>
      <c r="G336" s="203">
        <v>8537211</v>
      </c>
      <c r="H336" s="203" t="s">
        <v>2242</v>
      </c>
      <c r="I336" s="203" t="s">
        <v>2131</v>
      </c>
      <c r="J336" s="203" t="s">
        <v>41</v>
      </c>
      <c r="K336" s="203" t="s">
        <v>2243</v>
      </c>
      <c r="L336" s="203" t="s">
        <v>50</v>
      </c>
      <c r="M336" s="203" t="s">
        <v>32</v>
      </c>
      <c r="N336" s="203">
        <v>2008</v>
      </c>
      <c r="O336" s="203" t="s">
        <v>2244</v>
      </c>
      <c r="P336" s="203" t="s">
        <v>2245</v>
      </c>
      <c r="Q336" s="203">
        <v>5</v>
      </c>
      <c r="R336" s="203" t="s">
        <v>1497</v>
      </c>
      <c r="S336" s="203" t="s">
        <v>41</v>
      </c>
      <c r="T336" s="203"/>
      <c r="U336" s="203">
        <v>2</v>
      </c>
      <c r="V336" s="203" t="s">
        <v>35</v>
      </c>
      <c r="W336" s="203" t="s">
        <v>36</v>
      </c>
      <c r="X336" s="203" t="s">
        <v>2300</v>
      </c>
      <c r="Y336" s="203"/>
      <c r="Z336" s="203"/>
      <c r="AA336" s="203"/>
      <c r="AB336" s="203"/>
      <c r="AC336" s="231" t="s">
        <v>2304</v>
      </c>
      <c r="AD336" s="231">
        <v>1E-4</v>
      </c>
      <c r="AE336" s="231">
        <v>90697814</v>
      </c>
      <c r="AF336" s="231"/>
      <c r="AG336" s="231"/>
      <c r="AH336" s="231" t="s">
        <v>2747</v>
      </c>
      <c r="AI336" s="231">
        <v>2</v>
      </c>
      <c r="AJ336" s="182">
        <v>40853</v>
      </c>
      <c r="AK336" s="231"/>
      <c r="AL336" s="231" t="s">
        <v>2580</v>
      </c>
      <c r="AM336" s="231" t="s">
        <v>2520</v>
      </c>
      <c r="AN336" s="231"/>
      <c r="AO336" s="231">
        <f t="shared" si="19"/>
        <v>2.0000000000000001E-4</v>
      </c>
      <c r="AP336" s="232" t="s">
        <v>2813</v>
      </c>
    </row>
    <row r="337" spans="1:42" ht="89.25" hidden="1">
      <c r="A337" s="203" t="s">
        <v>884</v>
      </c>
      <c r="B337" s="203" t="s">
        <v>2239</v>
      </c>
      <c r="C337" s="203" t="s">
        <v>234</v>
      </c>
      <c r="D337" s="203" t="s">
        <v>2240</v>
      </c>
      <c r="E337" s="203" t="s">
        <v>236</v>
      </c>
      <c r="F337" s="203" t="s">
        <v>2241</v>
      </c>
      <c r="G337" s="203">
        <v>8537211</v>
      </c>
      <c r="H337" s="203" t="s">
        <v>2242</v>
      </c>
      <c r="I337" s="203" t="s">
        <v>2131</v>
      </c>
      <c r="J337" s="203" t="s">
        <v>41</v>
      </c>
      <c r="K337" s="203" t="s">
        <v>2243</v>
      </c>
      <c r="L337" s="203" t="s">
        <v>50</v>
      </c>
      <c r="M337" s="203" t="s">
        <v>32</v>
      </c>
      <c r="N337" s="203">
        <v>2008</v>
      </c>
      <c r="O337" s="203" t="s">
        <v>2244</v>
      </c>
      <c r="P337" s="203" t="s">
        <v>2245</v>
      </c>
      <c r="Q337" s="203">
        <v>5</v>
      </c>
      <c r="R337" s="203" t="s">
        <v>1497</v>
      </c>
      <c r="S337" s="203" t="s">
        <v>41</v>
      </c>
      <c r="T337" s="203"/>
      <c r="U337" s="203">
        <v>2</v>
      </c>
      <c r="V337" s="203" t="s">
        <v>35</v>
      </c>
      <c r="W337" s="203" t="s">
        <v>36</v>
      </c>
      <c r="X337" s="203" t="s">
        <v>2300</v>
      </c>
      <c r="Y337" s="203"/>
      <c r="Z337" s="203"/>
      <c r="AA337" s="203"/>
      <c r="AB337" s="203"/>
      <c r="AC337" s="231" t="s">
        <v>2304</v>
      </c>
      <c r="AD337" s="231">
        <v>8.3000000000000001E-3</v>
      </c>
      <c r="AE337" s="231">
        <v>90697914</v>
      </c>
      <c r="AF337" s="231"/>
      <c r="AG337" s="231"/>
      <c r="AH337" s="231" t="s">
        <v>2747</v>
      </c>
      <c r="AI337" s="231">
        <v>2</v>
      </c>
      <c r="AJ337" s="182">
        <v>40853</v>
      </c>
      <c r="AK337" s="231"/>
      <c r="AL337" s="231" t="s">
        <v>2580</v>
      </c>
      <c r="AM337" s="231" t="s">
        <v>2520</v>
      </c>
      <c r="AN337" s="231"/>
      <c r="AO337" s="231">
        <f t="shared" si="19"/>
        <v>1.66E-2</v>
      </c>
      <c r="AP337" s="232" t="s">
        <v>2813</v>
      </c>
    </row>
    <row r="338" spans="1:42" ht="89.25" hidden="1">
      <c r="A338" s="203" t="s">
        <v>884</v>
      </c>
      <c r="B338" s="203" t="s">
        <v>2239</v>
      </c>
      <c r="C338" s="203" t="s">
        <v>234</v>
      </c>
      <c r="D338" s="203" t="s">
        <v>2240</v>
      </c>
      <c r="E338" s="203" t="s">
        <v>236</v>
      </c>
      <c r="F338" s="203" t="s">
        <v>2241</v>
      </c>
      <c r="G338" s="203">
        <v>8537211</v>
      </c>
      <c r="H338" s="203" t="s">
        <v>2242</v>
      </c>
      <c r="I338" s="203" t="s">
        <v>2131</v>
      </c>
      <c r="J338" s="203" t="s">
        <v>41</v>
      </c>
      <c r="K338" s="203" t="s">
        <v>2243</v>
      </c>
      <c r="L338" s="203" t="s">
        <v>50</v>
      </c>
      <c r="M338" s="203" t="s">
        <v>32</v>
      </c>
      <c r="N338" s="203">
        <v>2008</v>
      </c>
      <c r="O338" s="203" t="s">
        <v>2244</v>
      </c>
      <c r="P338" s="203" t="s">
        <v>2245</v>
      </c>
      <c r="Q338" s="203">
        <v>5</v>
      </c>
      <c r="R338" s="203" t="s">
        <v>1497</v>
      </c>
      <c r="S338" s="203" t="s">
        <v>41</v>
      </c>
      <c r="T338" s="203"/>
      <c r="U338" s="203">
        <v>2</v>
      </c>
      <c r="V338" s="203" t="s">
        <v>35</v>
      </c>
      <c r="W338" s="203" t="s">
        <v>36</v>
      </c>
      <c r="X338" s="203" t="s">
        <v>2300</v>
      </c>
      <c r="Y338" s="203"/>
      <c r="Z338" s="203"/>
      <c r="AA338" s="203"/>
      <c r="AB338" s="203"/>
      <c r="AC338" s="231" t="s">
        <v>2304</v>
      </c>
      <c r="AD338" s="231">
        <v>4.3E-3</v>
      </c>
      <c r="AE338" s="231">
        <v>90698014</v>
      </c>
      <c r="AF338" s="231"/>
      <c r="AG338" s="231"/>
      <c r="AH338" s="231" t="s">
        <v>2747</v>
      </c>
      <c r="AI338" s="231">
        <v>2</v>
      </c>
      <c r="AJ338" s="182">
        <v>40853</v>
      </c>
      <c r="AK338" s="231"/>
      <c r="AL338" s="231" t="s">
        <v>2580</v>
      </c>
      <c r="AM338" s="231" t="s">
        <v>2520</v>
      </c>
      <c r="AN338" s="231"/>
      <c r="AO338" s="231">
        <f t="shared" si="19"/>
        <v>8.6E-3</v>
      </c>
      <c r="AP338" s="232" t="s">
        <v>2813</v>
      </c>
    </row>
    <row r="339" spans="1:42" ht="191.25" hidden="1">
      <c r="A339" s="203" t="s">
        <v>1008</v>
      </c>
      <c r="B339" s="203">
        <v>55135</v>
      </c>
      <c r="C339" s="203" t="s">
        <v>1010</v>
      </c>
      <c r="D339" s="203" t="s">
        <v>2213</v>
      </c>
      <c r="E339" s="203" t="s">
        <v>1012</v>
      </c>
      <c r="F339" s="203" t="s">
        <v>2246</v>
      </c>
      <c r="G339" s="203" t="s">
        <v>2247</v>
      </c>
      <c r="H339" s="203" t="s">
        <v>2248</v>
      </c>
      <c r="I339" s="203" t="s">
        <v>2131</v>
      </c>
      <c r="J339" s="203" t="s">
        <v>41</v>
      </c>
      <c r="K339" s="203" t="s">
        <v>2249</v>
      </c>
      <c r="L339" s="203" t="s">
        <v>50</v>
      </c>
      <c r="M339" s="203" t="s">
        <v>32</v>
      </c>
      <c r="N339" s="203">
        <v>2009</v>
      </c>
      <c r="O339" s="203" t="s">
        <v>2250</v>
      </c>
      <c r="P339" s="203" t="s">
        <v>2219</v>
      </c>
      <c r="Q339" s="203">
        <v>5</v>
      </c>
      <c r="R339" s="203" t="s">
        <v>1497</v>
      </c>
      <c r="S339" s="203" t="s">
        <v>41</v>
      </c>
      <c r="T339" s="203"/>
      <c r="U339" s="203">
        <v>5</v>
      </c>
      <c r="V339" s="203" t="s">
        <v>35</v>
      </c>
      <c r="W339" s="203" t="s">
        <v>36</v>
      </c>
      <c r="X339" s="203"/>
      <c r="Y339" s="203" t="s">
        <v>2439</v>
      </c>
      <c r="Z339" s="203" t="s">
        <v>2445</v>
      </c>
      <c r="AA339" s="203"/>
      <c r="AB339" s="203"/>
      <c r="AC339" s="231" t="s">
        <v>2297</v>
      </c>
      <c r="AD339" s="231" t="s">
        <v>466</v>
      </c>
      <c r="AE339" s="231">
        <v>66532014</v>
      </c>
      <c r="AF339" s="231">
        <v>0.216</v>
      </c>
      <c r="AG339" s="231" t="s">
        <v>2806</v>
      </c>
      <c r="AH339" s="231" t="s">
        <v>466</v>
      </c>
      <c r="AI339" s="231">
        <v>2</v>
      </c>
      <c r="AJ339" s="182">
        <v>40850</v>
      </c>
      <c r="AK339" s="231"/>
      <c r="AL339" s="231" t="s">
        <v>2580</v>
      </c>
      <c r="AM339" s="231" t="s">
        <v>2520</v>
      </c>
      <c r="AN339" s="231"/>
      <c r="AO339" s="231" t="s">
        <v>466</v>
      </c>
      <c r="AP339" s="232" t="s">
        <v>2813</v>
      </c>
    </row>
    <row r="340" spans="1:42" ht="318.75" hidden="1">
      <c r="A340" s="203" t="s">
        <v>1107</v>
      </c>
      <c r="B340" s="203" t="s">
        <v>2251</v>
      </c>
      <c r="C340" s="203" t="s">
        <v>1109</v>
      </c>
      <c r="D340" s="203" t="s">
        <v>2252</v>
      </c>
      <c r="E340" s="203" t="s">
        <v>1111</v>
      </c>
      <c r="F340" s="203" t="s">
        <v>2253</v>
      </c>
      <c r="G340" s="203" t="s">
        <v>2254</v>
      </c>
      <c r="H340" s="203" t="s">
        <v>2255</v>
      </c>
      <c r="I340" s="203" t="s">
        <v>2131</v>
      </c>
      <c r="J340" s="203" t="s">
        <v>41</v>
      </c>
      <c r="K340" s="203" t="s">
        <v>2256</v>
      </c>
      <c r="L340" s="203" t="s">
        <v>50</v>
      </c>
      <c r="M340" s="203" t="s">
        <v>32</v>
      </c>
      <c r="N340" s="203">
        <v>2009</v>
      </c>
      <c r="O340" s="203" t="s">
        <v>2257</v>
      </c>
      <c r="P340" s="203" t="s">
        <v>2258</v>
      </c>
      <c r="Q340" s="203">
        <v>82.730999999999995</v>
      </c>
      <c r="R340" s="203" t="s">
        <v>1497</v>
      </c>
      <c r="S340" s="203" t="s">
        <v>41</v>
      </c>
      <c r="T340" s="203"/>
      <c r="U340" s="203">
        <v>32.700000000000003</v>
      </c>
      <c r="V340" s="203" t="s">
        <v>35</v>
      </c>
      <c r="W340" s="203" t="s">
        <v>36</v>
      </c>
      <c r="X340" s="203" t="s">
        <v>2300</v>
      </c>
      <c r="Y340" s="203" t="s">
        <v>2462</v>
      </c>
      <c r="Z340" s="203"/>
      <c r="AA340" s="203"/>
      <c r="AB340" s="203"/>
      <c r="AC340" s="231" t="s">
        <v>2304</v>
      </c>
      <c r="AD340" s="231">
        <v>1.6943517346325498E-2</v>
      </c>
      <c r="AE340" s="231">
        <v>22182314</v>
      </c>
      <c r="AF340" s="231"/>
      <c r="AG340" s="231"/>
      <c r="AH340" s="231" t="s">
        <v>2807</v>
      </c>
      <c r="AI340" s="231">
        <v>2</v>
      </c>
      <c r="AJ340" s="182">
        <v>40873</v>
      </c>
      <c r="AK340" s="231" t="s">
        <v>466</v>
      </c>
      <c r="AL340" s="231" t="s">
        <v>2580</v>
      </c>
      <c r="AM340" s="231"/>
      <c r="AN340" s="231" t="s">
        <v>2581</v>
      </c>
      <c r="AO340" s="231">
        <f t="shared" si="19"/>
        <v>0.55405301722484379</v>
      </c>
      <c r="AP340" s="232" t="s">
        <v>2813</v>
      </c>
    </row>
    <row r="341" spans="1:42" ht="318.75" hidden="1">
      <c r="A341" s="203" t="s">
        <v>1107</v>
      </c>
      <c r="B341" s="203" t="s">
        <v>2251</v>
      </c>
      <c r="C341" s="203" t="s">
        <v>1109</v>
      </c>
      <c r="D341" s="203" t="s">
        <v>2252</v>
      </c>
      <c r="E341" s="203" t="s">
        <v>1111</v>
      </c>
      <c r="F341" s="203" t="s">
        <v>2253</v>
      </c>
      <c r="G341" s="203" t="s">
        <v>2254</v>
      </c>
      <c r="H341" s="203" t="s">
        <v>2255</v>
      </c>
      <c r="I341" s="203" t="s">
        <v>2131</v>
      </c>
      <c r="J341" s="203" t="s">
        <v>41</v>
      </c>
      <c r="K341" s="203" t="s">
        <v>2256</v>
      </c>
      <c r="L341" s="203" t="s">
        <v>50</v>
      </c>
      <c r="M341" s="203" t="s">
        <v>32</v>
      </c>
      <c r="N341" s="203">
        <v>2009</v>
      </c>
      <c r="O341" s="203" t="s">
        <v>2257</v>
      </c>
      <c r="P341" s="203" t="s">
        <v>2258</v>
      </c>
      <c r="Q341" s="203">
        <v>82.730999999999995</v>
      </c>
      <c r="R341" s="203" t="s">
        <v>1497</v>
      </c>
      <c r="S341" s="203" t="s">
        <v>41</v>
      </c>
      <c r="T341" s="203"/>
      <c r="U341" s="203">
        <v>32.700000000000003</v>
      </c>
      <c r="V341" s="203" t="s">
        <v>35</v>
      </c>
      <c r="W341" s="203" t="s">
        <v>36</v>
      </c>
      <c r="X341" s="203" t="s">
        <v>2300</v>
      </c>
      <c r="Y341" s="203" t="s">
        <v>2462</v>
      </c>
      <c r="Z341" s="203"/>
      <c r="AA341" s="203"/>
      <c r="AB341" s="203"/>
      <c r="AC341" s="231" t="s">
        <v>2304</v>
      </c>
      <c r="AD341" s="231">
        <v>1.5025383307118835E-2</v>
      </c>
      <c r="AE341" s="231">
        <v>22182414</v>
      </c>
      <c r="AF341" s="231"/>
      <c r="AG341" s="231"/>
      <c r="AH341" s="231" t="s">
        <v>2807</v>
      </c>
      <c r="AI341" s="231">
        <v>2</v>
      </c>
      <c r="AJ341" s="182">
        <v>40873</v>
      </c>
      <c r="AK341" s="231"/>
      <c r="AL341" s="231" t="s">
        <v>2580</v>
      </c>
      <c r="AM341" s="231"/>
      <c r="AN341" s="231" t="s">
        <v>2581</v>
      </c>
      <c r="AO341" s="231">
        <f t="shared" si="19"/>
        <v>0.49133003414278598</v>
      </c>
      <c r="AP341" s="232" t="s">
        <v>2813</v>
      </c>
    </row>
    <row r="342" spans="1:42" ht="318.75" hidden="1">
      <c r="A342" s="203" t="s">
        <v>1107</v>
      </c>
      <c r="B342" s="203" t="s">
        <v>2251</v>
      </c>
      <c r="C342" s="203" t="s">
        <v>1109</v>
      </c>
      <c r="D342" s="203" t="s">
        <v>2252</v>
      </c>
      <c r="E342" s="203" t="s">
        <v>1111</v>
      </c>
      <c r="F342" s="203" t="s">
        <v>2253</v>
      </c>
      <c r="G342" s="203" t="s">
        <v>2254</v>
      </c>
      <c r="H342" s="203" t="s">
        <v>2255</v>
      </c>
      <c r="I342" s="203" t="s">
        <v>2131</v>
      </c>
      <c r="J342" s="203" t="s">
        <v>41</v>
      </c>
      <c r="K342" s="203" t="s">
        <v>2256</v>
      </c>
      <c r="L342" s="203" t="s">
        <v>50</v>
      </c>
      <c r="M342" s="203" t="s">
        <v>32</v>
      </c>
      <c r="N342" s="203">
        <v>2009</v>
      </c>
      <c r="O342" s="203" t="s">
        <v>2257</v>
      </c>
      <c r="P342" s="203" t="s">
        <v>2258</v>
      </c>
      <c r="Q342" s="203">
        <v>82.730999999999995</v>
      </c>
      <c r="R342" s="203" t="s">
        <v>1497</v>
      </c>
      <c r="S342" s="203" t="s">
        <v>41</v>
      </c>
      <c r="T342" s="203"/>
      <c r="U342" s="203">
        <v>32.700000000000003</v>
      </c>
      <c r="V342" s="203" t="s">
        <v>35</v>
      </c>
      <c r="W342" s="203" t="s">
        <v>36</v>
      </c>
      <c r="X342" s="203" t="s">
        <v>2300</v>
      </c>
      <c r="Y342" s="203" t="s">
        <v>2462</v>
      </c>
      <c r="Z342" s="203"/>
      <c r="AA342" s="203"/>
      <c r="AB342" s="203"/>
      <c r="AC342" s="231" t="s">
        <v>2304</v>
      </c>
      <c r="AD342" s="231">
        <v>1.1828493241774403E-2</v>
      </c>
      <c r="AE342" s="231">
        <v>22182514</v>
      </c>
      <c r="AF342" s="231"/>
      <c r="AG342" s="231"/>
      <c r="AH342" s="231" t="s">
        <v>2807</v>
      </c>
      <c r="AI342" s="231">
        <v>2</v>
      </c>
      <c r="AJ342" s="182">
        <v>40873</v>
      </c>
      <c r="AK342" s="231"/>
      <c r="AL342" s="231" t="s">
        <v>2580</v>
      </c>
      <c r="AM342" s="231"/>
      <c r="AN342" s="231" t="s">
        <v>2581</v>
      </c>
      <c r="AO342" s="231">
        <f t="shared" si="19"/>
        <v>0.38679172900602304</v>
      </c>
      <c r="AP342" s="232" t="s">
        <v>2813</v>
      </c>
    </row>
    <row r="343" spans="1:42" ht="318.75" hidden="1">
      <c r="A343" s="203" t="s">
        <v>1107</v>
      </c>
      <c r="B343" s="203" t="s">
        <v>2251</v>
      </c>
      <c r="C343" s="203" t="s">
        <v>1109</v>
      </c>
      <c r="D343" s="203" t="s">
        <v>2252</v>
      </c>
      <c r="E343" s="203" t="s">
        <v>1111</v>
      </c>
      <c r="F343" s="203" t="s">
        <v>2253</v>
      </c>
      <c r="G343" s="203" t="s">
        <v>2254</v>
      </c>
      <c r="H343" s="203" t="s">
        <v>2255</v>
      </c>
      <c r="I343" s="203" t="s">
        <v>2131</v>
      </c>
      <c r="J343" s="203" t="s">
        <v>41</v>
      </c>
      <c r="K343" s="203" t="s">
        <v>2256</v>
      </c>
      <c r="L343" s="203" t="s">
        <v>50</v>
      </c>
      <c r="M343" s="203" t="s">
        <v>32</v>
      </c>
      <c r="N343" s="203">
        <v>2009</v>
      </c>
      <c r="O343" s="203" t="s">
        <v>2257</v>
      </c>
      <c r="P343" s="203" t="s">
        <v>2258</v>
      </c>
      <c r="Q343" s="203">
        <v>82.730999999999995</v>
      </c>
      <c r="R343" s="203" t="s">
        <v>1497</v>
      </c>
      <c r="S343" s="203" t="s">
        <v>41</v>
      </c>
      <c r="T343" s="203"/>
      <c r="U343" s="203">
        <v>32.700000000000003</v>
      </c>
      <c r="V343" s="203" t="s">
        <v>35</v>
      </c>
      <c r="W343" s="203" t="s">
        <v>36</v>
      </c>
      <c r="X343" s="203" t="s">
        <v>2300</v>
      </c>
      <c r="Y343" s="203" t="s">
        <v>2462</v>
      </c>
      <c r="Z343" s="203"/>
      <c r="AA343" s="203"/>
      <c r="AB343" s="203"/>
      <c r="AC343" s="231" t="s">
        <v>2304</v>
      </c>
      <c r="AD343" s="231">
        <v>9.4755821536808994E-3</v>
      </c>
      <c r="AE343" s="231">
        <v>22182714</v>
      </c>
      <c r="AF343" s="231"/>
      <c r="AG343" s="231"/>
      <c r="AH343" s="231" t="s">
        <v>2807</v>
      </c>
      <c r="AI343" s="231">
        <v>2</v>
      </c>
      <c r="AJ343" s="182">
        <v>40873</v>
      </c>
      <c r="AK343" s="231"/>
      <c r="AL343" s="231" t="s">
        <v>2580</v>
      </c>
      <c r="AM343" s="231"/>
      <c r="AN343" s="231" t="s">
        <v>2581</v>
      </c>
      <c r="AO343" s="231">
        <f t="shared" si="19"/>
        <v>0.30985153642536545</v>
      </c>
      <c r="AP343" s="232" t="s">
        <v>2813</v>
      </c>
    </row>
    <row r="344" spans="1:42" ht="318.75" hidden="1">
      <c r="A344" s="203" t="s">
        <v>1107</v>
      </c>
      <c r="B344" s="203" t="s">
        <v>2251</v>
      </c>
      <c r="C344" s="203" t="s">
        <v>1109</v>
      </c>
      <c r="D344" s="203" t="s">
        <v>2252</v>
      </c>
      <c r="E344" s="203" t="s">
        <v>1111</v>
      </c>
      <c r="F344" s="203" t="s">
        <v>2253</v>
      </c>
      <c r="G344" s="203" t="s">
        <v>2254</v>
      </c>
      <c r="H344" s="203" t="s">
        <v>2255</v>
      </c>
      <c r="I344" s="203" t="s">
        <v>2131</v>
      </c>
      <c r="J344" s="203" t="s">
        <v>41</v>
      </c>
      <c r="K344" s="203" t="s">
        <v>2256</v>
      </c>
      <c r="L344" s="203" t="s">
        <v>50</v>
      </c>
      <c r="M344" s="203" t="s">
        <v>32</v>
      </c>
      <c r="N344" s="203">
        <v>2009</v>
      </c>
      <c r="O344" s="203" t="s">
        <v>2257</v>
      </c>
      <c r="P344" s="203" t="s">
        <v>2258</v>
      </c>
      <c r="Q344" s="203">
        <v>82.730999999999995</v>
      </c>
      <c r="R344" s="203" t="s">
        <v>1497</v>
      </c>
      <c r="S344" s="203" t="s">
        <v>41</v>
      </c>
      <c r="T344" s="203"/>
      <c r="U344" s="203">
        <v>32.700000000000003</v>
      </c>
      <c r="V344" s="203" t="s">
        <v>35</v>
      </c>
      <c r="W344" s="203" t="s">
        <v>36</v>
      </c>
      <c r="X344" s="203" t="s">
        <v>2300</v>
      </c>
      <c r="Y344" s="203" t="s">
        <v>2462</v>
      </c>
      <c r="Z344" s="203"/>
      <c r="AA344" s="203"/>
      <c r="AB344" s="203"/>
      <c r="AC344" s="231" t="s">
        <v>2304</v>
      </c>
      <c r="AD344" s="231">
        <v>0.57671896778813569</v>
      </c>
      <c r="AE344" s="231">
        <v>22183014</v>
      </c>
      <c r="AF344" s="231"/>
      <c r="AG344" s="231"/>
      <c r="AH344" s="231" t="s">
        <v>2807</v>
      </c>
      <c r="AI344" s="231">
        <v>2</v>
      </c>
      <c r="AJ344" s="182">
        <v>40873</v>
      </c>
      <c r="AK344" s="231"/>
      <c r="AL344" s="231" t="s">
        <v>2580</v>
      </c>
      <c r="AM344" s="231"/>
      <c r="AN344" s="231" t="s">
        <v>2581</v>
      </c>
      <c r="AO344" s="231">
        <f t="shared" si="19"/>
        <v>18.85871024667204</v>
      </c>
      <c r="AP344" s="232" t="s">
        <v>2813</v>
      </c>
    </row>
    <row r="345" spans="1:42" ht="318.75" hidden="1">
      <c r="A345" s="203" t="s">
        <v>1107</v>
      </c>
      <c r="B345" s="203" t="s">
        <v>2251</v>
      </c>
      <c r="C345" s="203" t="s">
        <v>1109</v>
      </c>
      <c r="D345" s="203" t="s">
        <v>2252</v>
      </c>
      <c r="E345" s="203" t="s">
        <v>1111</v>
      </c>
      <c r="F345" s="203" t="s">
        <v>2253</v>
      </c>
      <c r="G345" s="203" t="s">
        <v>2254</v>
      </c>
      <c r="H345" s="203" t="s">
        <v>2255</v>
      </c>
      <c r="I345" s="203" t="s">
        <v>2131</v>
      </c>
      <c r="J345" s="203" t="s">
        <v>41</v>
      </c>
      <c r="K345" s="203" t="s">
        <v>2256</v>
      </c>
      <c r="L345" s="203" t="s">
        <v>50</v>
      </c>
      <c r="M345" s="203" t="s">
        <v>32</v>
      </c>
      <c r="N345" s="203">
        <v>2009</v>
      </c>
      <c r="O345" s="203" t="s">
        <v>2257</v>
      </c>
      <c r="P345" s="203" t="s">
        <v>2258</v>
      </c>
      <c r="Q345" s="203">
        <v>82.730999999999995</v>
      </c>
      <c r="R345" s="203" t="s">
        <v>1497</v>
      </c>
      <c r="S345" s="203" t="s">
        <v>41</v>
      </c>
      <c r="T345" s="203"/>
      <c r="U345" s="203">
        <v>32.700000000000003</v>
      </c>
      <c r="V345" s="203" t="s">
        <v>35</v>
      </c>
      <c r="W345" s="203" t="s">
        <v>36</v>
      </c>
      <c r="X345" s="203" t="s">
        <v>2300</v>
      </c>
      <c r="Y345" s="203" t="s">
        <v>2462</v>
      </c>
      <c r="Z345" s="203"/>
      <c r="AA345" s="203"/>
      <c r="AB345" s="203"/>
      <c r="AC345" s="231" t="s">
        <v>2304</v>
      </c>
      <c r="AD345" s="231">
        <v>2.0779785424738816E-2</v>
      </c>
      <c r="AE345" s="231">
        <v>22183414</v>
      </c>
      <c r="AF345" s="231"/>
      <c r="AG345" s="231"/>
      <c r="AH345" s="231" t="s">
        <v>2807</v>
      </c>
      <c r="AI345" s="231">
        <v>2</v>
      </c>
      <c r="AJ345" s="182">
        <v>40873</v>
      </c>
      <c r="AK345" s="231"/>
      <c r="AL345" s="231" t="s">
        <v>2580</v>
      </c>
      <c r="AM345" s="231"/>
      <c r="AN345" s="231" t="s">
        <v>2581</v>
      </c>
      <c r="AO345" s="231">
        <f t="shared" si="19"/>
        <v>0.67949898338895931</v>
      </c>
      <c r="AP345" s="232" t="s">
        <v>2813</v>
      </c>
    </row>
    <row r="346" spans="1:42" ht="318.75" hidden="1">
      <c r="A346" s="203" t="s">
        <v>1107</v>
      </c>
      <c r="B346" s="203" t="s">
        <v>2251</v>
      </c>
      <c r="C346" s="203" t="s">
        <v>1109</v>
      </c>
      <c r="D346" s="203" t="s">
        <v>2252</v>
      </c>
      <c r="E346" s="203" t="s">
        <v>1111</v>
      </c>
      <c r="F346" s="203" t="s">
        <v>2253</v>
      </c>
      <c r="G346" s="203" t="s">
        <v>2254</v>
      </c>
      <c r="H346" s="203" t="s">
        <v>2255</v>
      </c>
      <c r="I346" s="203" t="s">
        <v>2131</v>
      </c>
      <c r="J346" s="203" t="s">
        <v>41</v>
      </c>
      <c r="K346" s="203" t="s">
        <v>2256</v>
      </c>
      <c r="L346" s="203" t="s">
        <v>50</v>
      </c>
      <c r="M346" s="203" t="s">
        <v>32</v>
      </c>
      <c r="N346" s="203">
        <v>2009</v>
      </c>
      <c r="O346" s="203" t="s">
        <v>2257</v>
      </c>
      <c r="P346" s="203" t="s">
        <v>2258</v>
      </c>
      <c r="Q346" s="203">
        <v>82.730999999999995</v>
      </c>
      <c r="R346" s="203" t="s">
        <v>1497</v>
      </c>
      <c r="S346" s="203" t="s">
        <v>41</v>
      </c>
      <c r="T346" s="203"/>
      <c r="U346" s="203">
        <v>32.700000000000003</v>
      </c>
      <c r="V346" s="203" t="s">
        <v>35</v>
      </c>
      <c r="W346" s="203" t="s">
        <v>36</v>
      </c>
      <c r="X346" s="203" t="s">
        <v>2300</v>
      </c>
      <c r="Y346" s="203" t="s">
        <v>2462</v>
      </c>
      <c r="Z346" s="203"/>
      <c r="AA346" s="203"/>
      <c r="AB346" s="203"/>
      <c r="AC346" s="231" t="s">
        <v>2304</v>
      </c>
      <c r="AD346" s="231">
        <v>1.0230048209102187E-2</v>
      </c>
      <c r="AE346" s="231">
        <v>22184414</v>
      </c>
      <c r="AF346" s="231"/>
      <c r="AG346" s="231"/>
      <c r="AH346" s="231" t="s">
        <v>2807</v>
      </c>
      <c r="AI346" s="231">
        <v>2</v>
      </c>
      <c r="AJ346" s="182">
        <v>40873</v>
      </c>
      <c r="AK346" s="231"/>
      <c r="AL346" s="231" t="s">
        <v>2580</v>
      </c>
      <c r="AM346" s="231"/>
      <c r="AN346" s="231" t="s">
        <v>2581</v>
      </c>
      <c r="AO346" s="231">
        <f t="shared" si="19"/>
        <v>0.33452257643764155</v>
      </c>
      <c r="AP346" s="232" t="s">
        <v>2813</v>
      </c>
    </row>
    <row r="347" spans="1:42" ht="318.75" hidden="1">
      <c r="A347" s="203" t="s">
        <v>1107</v>
      </c>
      <c r="B347" s="203" t="s">
        <v>2251</v>
      </c>
      <c r="C347" s="203" t="s">
        <v>1109</v>
      </c>
      <c r="D347" s="203" t="s">
        <v>2252</v>
      </c>
      <c r="E347" s="203" t="s">
        <v>1111</v>
      </c>
      <c r="F347" s="203" t="s">
        <v>2253</v>
      </c>
      <c r="G347" s="203" t="s">
        <v>2254</v>
      </c>
      <c r="H347" s="203" t="s">
        <v>2255</v>
      </c>
      <c r="I347" s="203" t="s">
        <v>2131</v>
      </c>
      <c r="J347" s="203" t="s">
        <v>41</v>
      </c>
      <c r="K347" s="203" t="s">
        <v>2256</v>
      </c>
      <c r="L347" s="203" t="s">
        <v>50</v>
      </c>
      <c r="M347" s="203" t="s">
        <v>32</v>
      </c>
      <c r="N347" s="203">
        <v>2009</v>
      </c>
      <c r="O347" s="203" t="s">
        <v>2257</v>
      </c>
      <c r="P347" s="203" t="s">
        <v>2258</v>
      </c>
      <c r="Q347" s="203">
        <v>82.730999999999995</v>
      </c>
      <c r="R347" s="203" t="s">
        <v>1497</v>
      </c>
      <c r="S347" s="203" t="s">
        <v>41</v>
      </c>
      <c r="T347" s="203"/>
      <c r="U347" s="203">
        <v>32.700000000000003</v>
      </c>
      <c r="V347" s="203" t="s">
        <v>35</v>
      </c>
      <c r="W347" s="203" t="s">
        <v>36</v>
      </c>
      <c r="X347" s="203" t="s">
        <v>2300</v>
      </c>
      <c r="Y347" s="203" t="s">
        <v>2462</v>
      </c>
      <c r="Z347" s="203"/>
      <c r="AA347" s="203"/>
      <c r="AB347" s="203"/>
      <c r="AC347" s="231" t="s">
        <v>2304</v>
      </c>
      <c r="AD347" s="231">
        <v>0.20971598828659482</v>
      </c>
      <c r="AE347" s="231">
        <v>22184614</v>
      </c>
      <c r="AF347" s="231"/>
      <c r="AG347" s="231"/>
      <c r="AH347" s="231" t="s">
        <v>2807</v>
      </c>
      <c r="AI347" s="231">
        <v>2</v>
      </c>
      <c r="AJ347" s="182">
        <v>40873</v>
      </c>
      <c r="AK347" s="231"/>
      <c r="AL347" s="231" t="s">
        <v>2580</v>
      </c>
      <c r="AM347" s="231"/>
      <c r="AN347" s="231" t="s">
        <v>2581</v>
      </c>
      <c r="AO347" s="231">
        <f t="shared" si="19"/>
        <v>6.8577128169716515</v>
      </c>
      <c r="AP347" s="232" t="s">
        <v>2813</v>
      </c>
    </row>
    <row r="348" spans="1:42" ht="318.75" hidden="1">
      <c r="A348" s="203" t="s">
        <v>1107</v>
      </c>
      <c r="B348" s="203" t="s">
        <v>2251</v>
      </c>
      <c r="C348" s="203" t="s">
        <v>1109</v>
      </c>
      <c r="D348" s="203" t="s">
        <v>2252</v>
      </c>
      <c r="E348" s="203" t="s">
        <v>1111</v>
      </c>
      <c r="F348" s="203" t="s">
        <v>2253</v>
      </c>
      <c r="G348" s="203" t="s">
        <v>2254</v>
      </c>
      <c r="H348" s="203" t="s">
        <v>2255</v>
      </c>
      <c r="I348" s="203" t="s">
        <v>2131</v>
      </c>
      <c r="J348" s="203" t="s">
        <v>41</v>
      </c>
      <c r="K348" s="203" t="s">
        <v>2256</v>
      </c>
      <c r="L348" s="203" t="s">
        <v>50</v>
      </c>
      <c r="M348" s="203" t="s">
        <v>32</v>
      </c>
      <c r="N348" s="203">
        <v>2009</v>
      </c>
      <c r="O348" s="203" t="s">
        <v>2257</v>
      </c>
      <c r="P348" s="203" t="s">
        <v>2258</v>
      </c>
      <c r="Q348" s="203">
        <v>82.730999999999995</v>
      </c>
      <c r="R348" s="203" t="s">
        <v>1497</v>
      </c>
      <c r="S348" s="203" t="s">
        <v>41</v>
      </c>
      <c r="T348" s="203"/>
      <c r="U348" s="203">
        <v>32.700000000000003</v>
      </c>
      <c r="V348" s="203" t="s">
        <v>35</v>
      </c>
      <c r="W348" s="203" t="s">
        <v>36</v>
      </c>
      <c r="X348" s="203" t="s">
        <v>2300</v>
      </c>
      <c r="Y348" s="203" t="s">
        <v>2462</v>
      </c>
      <c r="Z348" s="203"/>
      <c r="AA348" s="203"/>
      <c r="AB348" s="203"/>
      <c r="AC348" s="231" t="s">
        <v>2304</v>
      </c>
      <c r="AD348" s="231">
        <v>5.7544021176199793E-3</v>
      </c>
      <c r="AE348" s="231">
        <v>22184714</v>
      </c>
      <c r="AF348" s="231"/>
      <c r="AG348" s="231"/>
      <c r="AH348" s="231" t="s">
        <v>2807</v>
      </c>
      <c r="AI348" s="231">
        <v>2</v>
      </c>
      <c r="AJ348" s="182">
        <v>40873</v>
      </c>
      <c r="AK348" s="231"/>
      <c r="AL348" s="231" t="s">
        <v>2580</v>
      </c>
      <c r="AM348" s="231"/>
      <c r="AN348" s="231" t="s">
        <v>2581</v>
      </c>
      <c r="AO348" s="231">
        <f t="shared" si="19"/>
        <v>0.18816894924617333</v>
      </c>
      <c r="AP348" s="232" t="s">
        <v>2813</v>
      </c>
    </row>
    <row r="349" spans="1:42" ht="318.75" hidden="1">
      <c r="A349" s="203" t="s">
        <v>1107</v>
      </c>
      <c r="B349" s="203" t="s">
        <v>2251</v>
      </c>
      <c r="C349" s="203" t="s">
        <v>1109</v>
      </c>
      <c r="D349" s="203" t="s">
        <v>2252</v>
      </c>
      <c r="E349" s="203" t="s">
        <v>1111</v>
      </c>
      <c r="F349" s="203" t="s">
        <v>2253</v>
      </c>
      <c r="G349" s="203" t="s">
        <v>2254</v>
      </c>
      <c r="H349" s="203" t="s">
        <v>2255</v>
      </c>
      <c r="I349" s="203" t="s">
        <v>2131</v>
      </c>
      <c r="J349" s="203" t="s">
        <v>41</v>
      </c>
      <c r="K349" s="203" t="s">
        <v>2256</v>
      </c>
      <c r="L349" s="203" t="s">
        <v>50</v>
      </c>
      <c r="M349" s="203" t="s">
        <v>32</v>
      </c>
      <c r="N349" s="203">
        <v>2009</v>
      </c>
      <c r="O349" s="203" t="s">
        <v>2257</v>
      </c>
      <c r="P349" s="203" t="s">
        <v>2258</v>
      </c>
      <c r="Q349" s="203">
        <v>82.730999999999995</v>
      </c>
      <c r="R349" s="203" t="s">
        <v>1497</v>
      </c>
      <c r="S349" s="203" t="s">
        <v>41</v>
      </c>
      <c r="T349" s="203"/>
      <c r="U349" s="203">
        <v>32.700000000000003</v>
      </c>
      <c r="V349" s="203" t="s">
        <v>35</v>
      </c>
      <c r="W349" s="203" t="s">
        <v>36</v>
      </c>
      <c r="X349" s="203" t="s">
        <v>2300</v>
      </c>
      <c r="Y349" s="203" t="s">
        <v>2462</v>
      </c>
      <c r="Z349" s="203"/>
      <c r="AA349" s="203"/>
      <c r="AB349" s="203"/>
      <c r="AC349" s="231" t="s">
        <v>2304</v>
      </c>
      <c r="AD349" s="231">
        <v>1.0230048209102186E-3</v>
      </c>
      <c r="AE349" s="231">
        <v>91094514</v>
      </c>
      <c r="AF349" s="231"/>
      <c r="AG349" s="231"/>
      <c r="AH349" s="231" t="s">
        <v>2807</v>
      </c>
      <c r="AI349" s="231">
        <v>2</v>
      </c>
      <c r="AJ349" s="182">
        <v>40873</v>
      </c>
      <c r="AK349" s="231"/>
      <c r="AL349" s="231" t="s">
        <v>2580</v>
      </c>
      <c r="AM349" s="231"/>
      <c r="AN349" s="231" t="s">
        <v>2581</v>
      </c>
      <c r="AO349" s="231">
        <f t="shared" si="19"/>
        <v>3.3452257643764152E-2</v>
      </c>
      <c r="AP349" s="232" t="s">
        <v>2813</v>
      </c>
    </row>
    <row r="350" spans="1:42" ht="318.75" hidden="1">
      <c r="A350" s="203" t="s">
        <v>1107</v>
      </c>
      <c r="B350" s="203" t="s">
        <v>2251</v>
      </c>
      <c r="C350" s="203" t="s">
        <v>1109</v>
      </c>
      <c r="D350" s="203" t="s">
        <v>2252</v>
      </c>
      <c r="E350" s="203" t="s">
        <v>1111</v>
      </c>
      <c r="F350" s="203" t="s">
        <v>2253</v>
      </c>
      <c r="G350" s="203" t="s">
        <v>2254</v>
      </c>
      <c r="H350" s="203" t="s">
        <v>2255</v>
      </c>
      <c r="I350" s="203" t="s">
        <v>2131</v>
      </c>
      <c r="J350" s="203" t="s">
        <v>41</v>
      </c>
      <c r="K350" s="203" t="s">
        <v>2256</v>
      </c>
      <c r="L350" s="203" t="s">
        <v>50</v>
      </c>
      <c r="M350" s="203" t="s">
        <v>32</v>
      </c>
      <c r="N350" s="203">
        <v>2009</v>
      </c>
      <c r="O350" s="203" t="s">
        <v>2257</v>
      </c>
      <c r="P350" s="203" t="s">
        <v>2258</v>
      </c>
      <c r="Q350" s="203">
        <v>82.730999999999995</v>
      </c>
      <c r="R350" s="203" t="s">
        <v>1497</v>
      </c>
      <c r="S350" s="203" t="s">
        <v>41</v>
      </c>
      <c r="T350" s="203"/>
      <c r="U350" s="203">
        <v>32.700000000000003</v>
      </c>
      <c r="V350" s="203" t="s">
        <v>35</v>
      </c>
      <c r="W350" s="203" t="s">
        <v>36</v>
      </c>
      <c r="X350" s="203" t="s">
        <v>2300</v>
      </c>
      <c r="Y350" s="203" t="s">
        <v>2462</v>
      </c>
      <c r="Z350" s="203"/>
      <c r="AA350" s="203"/>
      <c r="AB350" s="203"/>
      <c r="AC350" s="231" t="s">
        <v>2304</v>
      </c>
      <c r="AD350" s="231">
        <v>1.5984450326722167E-2</v>
      </c>
      <c r="AE350" s="231">
        <v>91095014</v>
      </c>
      <c r="AF350" s="231"/>
      <c r="AG350" s="231"/>
      <c r="AH350" s="231" t="s">
        <v>2807</v>
      </c>
      <c r="AI350" s="231">
        <v>2</v>
      </c>
      <c r="AJ350" s="182">
        <v>40873</v>
      </c>
      <c r="AK350" s="231"/>
      <c r="AL350" s="231" t="s">
        <v>2580</v>
      </c>
      <c r="AM350" s="231"/>
      <c r="AN350" s="231" t="s">
        <v>2581</v>
      </c>
      <c r="AO350" s="231">
        <f t="shared" si="19"/>
        <v>0.52269152568381494</v>
      </c>
      <c r="AP350" s="232" t="s">
        <v>2813</v>
      </c>
    </row>
    <row r="351" spans="1:42" ht="318.75" hidden="1">
      <c r="A351" s="203" t="s">
        <v>1107</v>
      </c>
      <c r="B351" s="203" t="s">
        <v>2251</v>
      </c>
      <c r="C351" s="203" t="s">
        <v>1109</v>
      </c>
      <c r="D351" s="203" t="s">
        <v>2252</v>
      </c>
      <c r="E351" s="203" t="s">
        <v>1111</v>
      </c>
      <c r="F351" s="203" t="s">
        <v>2253</v>
      </c>
      <c r="G351" s="203" t="s">
        <v>2254</v>
      </c>
      <c r="H351" s="203" t="s">
        <v>2255</v>
      </c>
      <c r="I351" s="203" t="s">
        <v>2131</v>
      </c>
      <c r="J351" s="203" t="s">
        <v>41</v>
      </c>
      <c r="K351" s="203" t="s">
        <v>2256</v>
      </c>
      <c r="L351" s="203" t="s">
        <v>50</v>
      </c>
      <c r="M351" s="203" t="s">
        <v>32</v>
      </c>
      <c r="N351" s="203">
        <v>2009</v>
      </c>
      <c r="O351" s="203" t="s">
        <v>2257</v>
      </c>
      <c r="P351" s="203" t="s">
        <v>2258</v>
      </c>
      <c r="Q351" s="203">
        <v>82.730999999999995</v>
      </c>
      <c r="R351" s="203" t="s">
        <v>1497</v>
      </c>
      <c r="S351" s="203" t="s">
        <v>41</v>
      </c>
      <c r="T351" s="203"/>
      <c r="U351" s="203">
        <v>32.700000000000003</v>
      </c>
      <c r="V351" s="203" t="s">
        <v>35</v>
      </c>
      <c r="W351" s="203" t="s">
        <v>36</v>
      </c>
      <c r="X351" s="203" t="s">
        <v>2300</v>
      </c>
      <c r="Y351" s="203" t="s">
        <v>2462</v>
      </c>
      <c r="Z351" s="203"/>
      <c r="AA351" s="203"/>
      <c r="AB351" s="203"/>
      <c r="AC351" s="231" t="s">
        <v>2304</v>
      </c>
      <c r="AD351" s="231">
        <v>1.4066316287515507E-2</v>
      </c>
      <c r="AE351" s="231">
        <v>91095614</v>
      </c>
      <c r="AF351" s="231"/>
      <c r="AG351" s="231"/>
      <c r="AH351" s="231" t="s">
        <v>2807</v>
      </c>
      <c r="AI351" s="231">
        <v>2</v>
      </c>
      <c r="AJ351" s="182">
        <v>40873</v>
      </c>
      <c r="AK351" s="231"/>
      <c r="AL351" s="231" t="s">
        <v>2580</v>
      </c>
      <c r="AM351" s="231"/>
      <c r="AN351" s="231" t="s">
        <v>2581</v>
      </c>
      <c r="AO351" s="231">
        <f t="shared" si="19"/>
        <v>0.45996854260175712</v>
      </c>
      <c r="AP351" s="232" t="s">
        <v>2813</v>
      </c>
    </row>
    <row r="352" spans="1:42" ht="318.75" hidden="1">
      <c r="A352" s="203" t="s">
        <v>1107</v>
      </c>
      <c r="B352" s="203" t="s">
        <v>2251</v>
      </c>
      <c r="C352" s="203" t="s">
        <v>1109</v>
      </c>
      <c r="D352" s="203" t="s">
        <v>2252</v>
      </c>
      <c r="E352" s="203" t="s">
        <v>1111</v>
      </c>
      <c r="F352" s="203" t="s">
        <v>2253</v>
      </c>
      <c r="G352" s="203" t="s">
        <v>2254</v>
      </c>
      <c r="H352" s="203" t="s">
        <v>2255</v>
      </c>
      <c r="I352" s="203" t="s">
        <v>2131</v>
      </c>
      <c r="J352" s="203" t="s">
        <v>41</v>
      </c>
      <c r="K352" s="203" t="s">
        <v>2256</v>
      </c>
      <c r="L352" s="203" t="s">
        <v>50</v>
      </c>
      <c r="M352" s="203" t="s">
        <v>32</v>
      </c>
      <c r="N352" s="203">
        <v>2009</v>
      </c>
      <c r="O352" s="203" t="s">
        <v>2257</v>
      </c>
      <c r="P352" s="203" t="s">
        <v>2258</v>
      </c>
      <c r="Q352" s="203">
        <v>82.730999999999995</v>
      </c>
      <c r="R352" s="203" t="s">
        <v>1497</v>
      </c>
      <c r="S352" s="203" t="s">
        <v>41</v>
      </c>
      <c r="T352" s="203"/>
      <c r="U352" s="203">
        <v>32.700000000000003</v>
      </c>
      <c r="V352" s="203" t="s">
        <v>35</v>
      </c>
      <c r="W352" s="203" t="s">
        <v>36</v>
      </c>
      <c r="X352" s="203" t="s">
        <v>2300</v>
      </c>
      <c r="Y352" s="203" t="s">
        <v>2462</v>
      </c>
      <c r="Z352" s="203"/>
      <c r="AA352" s="203"/>
      <c r="AB352" s="203"/>
      <c r="AC352" s="231" t="s">
        <v>2304</v>
      </c>
      <c r="AD352" s="231">
        <v>1.0453830513676297E-2</v>
      </c>
      <c r="AE352" s="231">
        <v>91095814</v>
      </c>
      <c r="AF352" s="231"/>
      <c r="AG352" s="231"/>
      <c r="AH352" s="231" t="s">
        <v>2807</v>
      </c>
      <c r="AI352" s="231">
        <v>2</v>
      </c>
      <c r="AJ352" s="182">
        <v>40873</v>
      </c>
      <c r="AK352" s="231"/>
      <c r="AL352" s="231" t="s">
        <v>2580</v>
      </c>
      <c r="AM352" s="231"/>
      <c r="AN352" s="231" t="s">
        <v>2581</v>
      </c>
      <c r="AO352" s="231">
        <f t="shared" si="19"/>
        <v>0.34184025779721494</v>
      </c>
      <c r="AP352" s="232" t="s">
        <v>2813</v>
      </c>
    </row>
    <row r="353" spans="1:42" ht="318.75" hidden="1">
      <c r="A353" s="203" t="s">
        <v>1107</v>
      </c>
      <c r="B353" s="203" t="s">
        <v>2251</v>
      </c>
      <c r="C353" s="203" t="s">
        <v>1109</v>
      </c>
      <c r="D353" s="203" t="s">
        <v>2252</v>
      </c>
      <c r="E353" s="203" t="s">
        <v>1111</v>
      </c>
      <c r="F353" s="203" t="s">
        <v>2253</v>
      </c>
      <c r="G353" s="203" t="s">
        <v>2254</v>
      </c>
      <c r="H353" s="203" t="s">
        <v>2255</v>
      </c>
      <c r="I353" s="203" t="s">
        <v>2131</v>
      </c>
      <c r="J353" s="203" t="s">
        <v>41</v>
      </c>
      <c r="K353" s="203" t="s">
        <v>2256</v>
      </c>
      <c r="L353" s="203" t="s">
        <v>50</v>
      </c>
      <c r="M353" s="203" t="s">
        <v>32</v>
      </c>
      <c r="N353" s="203">
        <v>2009</v>
      </c>
      <c r="O353" s="203" t="s">
        <v>2257</v>
      </c>
      <c r="P353" s="203" t="s">
        <v>2258</v>
      </c>
      <c r="Q353" s="203">
        <v>82.730999999999995</v>
      </c>
      <c r="R353" s="203" t="s">
        <v>1497</v>
      </c>
      <c r="S353" s="203" t="s">
        <v>41</v>
      </c>
      <c r="T353" s="203"/>
      <c r="U353" s="203">
        <v>32.700000000000003</v>
      </c>
      <c r="V353" s="203" t="s">
        <v>35</v>
      </c>
      <c r="W353" s="203" t="s">
        <v>36</v>
      </c>
      <c r="X353" s="203" t="s">
        <v>2300</v>
      </c>
      <c r="Y353" s="203" t="s">
        <v>2462</v>
      </c>
      <c r="Z353" s="203"/>
      <c r="AA353" s="203"/>
      <c r="AB353" s="203"/>
      <c r="AC353" s="231" t="s">
        <v>2304</v>
      </c>
      <c r="AD353" s="231">
        <v>4.0440659326607079E-2</v>
      </c>
      <c r="AE353" s="231">
        <v>91095914</v>
      </c>
      <c r="AF353" s="231"/>
      <c r="AG353" s="231"/>
      <c r="AH353" s="231" t="s">
        <v>2807</v>
      </c>
      <c r="AI353" s="231">
        <v>2</v>
      </c>
      <c r="AJ353" s="182">
        <v>40873</v>
      </c>
      <c r="AK353" s="231"/>
      <c r="AL353" s="231" t="s">
        <v>2580</v>
      </c>
      <c r="AM353" s="231"/>
      <c r="AN353" s="231" t="s">
        <v>2581</v>
      </c>
      <c r="AO353" s="231">
        <f t="shared" si="19"/>
        <v>1.3224095599800516</v>
      </c>
      <c r="AP353" s="232" t="s">
        <v>2813</v>
      </c>
    </row>
    <row r="354" spans="1:42" ht="318.75" hidden="1">
      <c r="A354" s="203" t="s">
        <v>1107</v>
      </c>
      <c r="B354" s="203" t="s">
        <v>2251</v>
      </c>
      <c r="C354" s="203" t="s">
        <v>1109</v>
      </c>
      <c r="D354" s="203" t="s">
        <v>2252</v>
      </c>
      <c r="E354" s="203" t="s">
        <v>1111</v>
      </c>
      <c r="F354" s="203" t="s">
        <v>2253</v>
      </c>
      <c r="G354" s="203" t="s">
        <v>2254</v>
      </c>
      <c r="H354" s="203" t="s">
        <v>2255</v>
      </c>
      <c r="I354" s="203" t="s">
        <v>2131</v>
      </c>
      <c r="J354" s="203" t="s">
        <v>41</v>
      </c>
      <c r="K354" s="203" t="s">
        <v>2256</v>
      </c>
      <c r="L354" s="203" t="s">
        <v>50</v>
      </c>
      <c r="M354" s="203" t="s">
        <v>32</v>
      </c>
      <c r="N354" s="203">
        <v>2009</v>
      </c>
      <c r="O354" s="203" t="s">
        <v>2257</v>
      </c>
      <c r="P354" s="203" t="s">
        <v>2258</v>
      </c>
      <c r="Q354" s="203">
        <v>82.730999999999995</v>
      </c>
      <c r="R354" s="203" t="s">
        <v>1497</v>
      </c>
      <c r="S354" s="203" t="s">
        <v>41</v>
      </c>
      <c r="T354" s="203"/>
      <c r="U354" s="203">
        <v>32.700000000000003</v>
      </c>
      <c r="V354" s="203" t="s">
        <v>35</v>
      </c>
      <c r="W354" s="203" t="s">
        <v>36</v>
      </c>
      <c r="X354" s="203" t="s">
        <v>2300</v>
      </c>
      <c r="Y354" s="203" t="s">
        <v>2462</v>
      </c>
      <c r="Z354" s="203"/>
      <c r="AA354" s="203"/>
      <c r="AB354" s="203"/>
      <c r="AC354" s="231" t="s">
        <v>2304</v>
      </c>
      <c r="AD354" s="231">
        <v>2.0779785424738816E-2</v>
      </c>
      <c r="AE354" s="231">
        <v>102353314</v>
      </c>
      <c r="AF354" s="231"/>
      <c r="AG354" s="231"/>
      <c r="AH354" s="231" t="s">
        <v>2807</v>
      </c>
      <c r="AI354" s="231">
        <v>2</v>
      </c>
      <c r="AJ354" s="182">
        <v>40873</v>
      </c>
      <c r="AK354" s="231"/>
      <c r="AL354" s="231" t="s">
        <v>2580</v>
      </c>
      <c r="AM354" s="231"/>
      <c r="AN354" s="231" t="s">
        <v>2581</v>
      </c>
      <c r="AO354" s="231">
        <f t="shared" si="19"/>
        <v>0.67949898338895931</v>
      </c>
      <c r="AP354" s="232" t="s">
        <v>2813</v>
      </c>
    </row>
    <row r="355" spans="1:42" ht="318.75" hidden="1">
      <c r="A355" s="203" t="s">
        <v>1107</v>
      </c>
      <c r="B355" s="203" t="s">
        <v>2251</v>
      </c>
      <c r="C355" s="203" t="s">
        <v>1109</v>
      </c>
      <c r="D355" s="203" t="s">
        <v>2252</v>
      </c>
      <c r="E355" s="203" t="s">
        <v>1111</v>
      </c>
      <c r="F355" s="203" t="s">
        <v>2253</v>
      </c>
      <c r="G355" s="203" t="s">
        <v>2254</v>
      </c>
      <c r="H355" s="203" t="s">
        <v>2255</v>
      </c>
      <c r="I355" s="203" t="s">
        <v>2131</v>
      </c>
      <c r="J355" s="203" t="s">
        <v>41</v>
      </c>
      <c r="K355" s="203" t="s">
        <v>2256</v>
      </c>
      <c r="L355" s="203" t="s">
        <v>50</v>
      </c>
      <c r="M355" s="203" t="s">
        <v>32</v>
      </c>
      <c r="N355" s="203">
        <v>2009</v>
      </c>
      <c r="O355" s="203" t="s">
        <v>2257</v>
      </c>
      <c r="P355" s="203" t="s">
        <v>2258</v>
      </c>
      <c r="Q355" s="203">
        <v>82.730999999999995</v>
      </c>
      <c r="R355" s="203" t="s">
        <v>1497</v>
      </c>
      <c r="S355" s="203" t="s">
        <v>41</v>
      </c>
      <c r="T355" s="203"/>
      <c r="U355" s="203">
        <v>32.700000000000003</v>
      </c>
      <c r="V355" s="203" t="s">
        <v>35</v>
      </c>
      <c r="W355" s="203" t="s">
        <v>36</v>
      </c>
      <c r="X355" s="203" t="s">
        <v>2300</v>
      </c>
      <c r="Y355" s="203" t="s">
        <v>2462</v>
      </c>
      <c r="Z355" s="203"/>
      <c r="AA355" s="203"/>
      <c r="AB355" s="203"/>
      <c r="AC355" s="231" t="s">
        <v>2304</v>
      </c>
      <c r="AD355" s="231">
        <v>2.0779785424738816E-2</v>
      </c>
      <c r="AE355" s="231">
        <v>102353414</v>
      </c>
      <c r="AF355" s="231"/>
      <c r="AG355" s="231"/>
      <c r="AH355" s="231" t="s">
        <v>2807</v>
      </c>
      <c r="AI355" s="231">
        <v>2</v>
      </c>
      <c r="AJ355" s="182">
        <v>40873</v>
      </c>
      <c r="AK355" s="231"/>
      <c r="AL355" s="231" t="s">
        <v>2580</v>
      </c>
      <c r="AM355" s="231"/>
      <c r="AN355" s="231" t="s">
        <v>2581</v>
      </c>
      <c r="AO355" s="231">
        <f t="shared" si="19"/>
        <v>0.67949898338895931</v>
      </c>
      <c r="AP355" s="232" t="s">
        <v>2813</v>
      </c>
    </row>
    <row r="356" spans="1:42" s="250" customFormat="1" ht="140.25">
      <c r="A356" s="246" t="s">
        <v>905</v>
      </c>
      <c r="B356" s="247" t="s">
        <v>642</v>
      </c>
      <c r="C356" s="248" t="s">
        <v>643</v>
      </c>
      <c r="D356" s="248" t="s">
        <v>644</v>
      </c>
      <c r="E356" s="248" t="s">
        <v>645</v>
      </c>
      <c r="F356" s="248" t="s">
        <v>646</v>
      </c>
      <c r="G356" s="248">
        <v>679911</v>
      </c>
      <c r="H356" s="248" t="s">
        <v>647</v>
      </c>
      <c r="I356" s="248" t="s">
        <v>648</v>
      </c>
      <c r="J356" s="248"/>
      <c r="K356" s="248" t="s">
        <v>650</v>
      </c>
      <c r="L356" s="248" t="s">
        <v>651</v>
      </c>
      <c r="M356" s="248" t="s">
        <v>32</v>
      </c>
      <c r="N356" s="248">
        <v>2008</v>
      </c>
      <c r="O356" s="248" t="s">
        <v>652</v>
      </c>
      <c r="P356" s="248" t="s">
        <v>654</v>
      </c>
      <c r="Q356" s="248">
        <v>0.13</v>
      </c>
      <c r="R356" s="248"/>
      <c r="S356" s="248" t="s">
        <v>649</v>
      </c>
      <c r="T356" s="246"/>
      <c r="U356" s="248">
        <v>0.05</v>
      </c>
      <c r="V356" s="248" t="s">
        <v>41</v>
      </c>
      <c r="W356" s="248" t="s">
        <v>36</v>
      </c>
      <c r="X356" s="248" t="s">
        <v>41</v>
      </c>
      <c r="Y356" s="248"/>
      <c r="Z356" s="246"/>
      <c r="AA356" s="246"/>
      <c r="AB356" s="248" t="s">
        <v>41</v>
      </c>
      <c r="AC356" s="246" t="s">
        <v>2304</v>
      </c>
      <c r="AD356" s="249">
        <v>1</v>
      </c>
      <c r="AE356" s="249">
        <v>61119814</v>
      </c>
      <c r="AF356" s="249"/>
      <c r="AG356" s="246"/>
      <c r="AH356" s="246" t="s">
        <v>2808</v>
      </c>
      <c r="AI356" s="246">
        <v>2</v>
      </c>
      <c r="AJ356" s="152">
        <v>40865</v>
      </c>
      <c r="AK356" s="246"/>
      <c r="AL356" s="246" t="s">
        <v>2580</v>
      </c>
      <c r="AM356" s="246" t="s">
        <v>2581</v>
      </c>
      <c r="AN356" s="246"/>
      <c r="AO356" s="246">
        <f t="shared" ref="AO356:AO359" si="20">AD356*U356</f>
        <v>0.05</v>
      </c>
      <c r="AP356" s="246" t="s">
        <v>2812</v>
      </c>
    </row>
    <row r="357" spans="1:42" s="250" customFormat="1" ht="331.5" hidden="1">
      <c r="A357" s="246" t="s">
        <v>895</v>
      </c>
      <c r="B357" s="247" t="s">
        <v>656</v>
      </c>
      <c r="C357" s="248" t="s">
        <v>461</v>
      </c>
      <c r="D357" s="248" t="s">
        <v>657</v>
      </c>
      <c r="E357" s="248" t="s">
        <v>463</v>
      </c>
      <c r="F357" s="248" t="s">
        <v>658</v>
      </c>
      <c r="G357" s="248">
        <v>898911</v>
      </c>
      <c r="H357" s="248" t="s">
        <v>659</v>
      </c>
      <c r="I357" s="248" t="s">
        <v>648</v>
      </c>
      <c r="J357" s="248"/>
      <c r="K357" s="248" t="s">
        <v>660</v>
      </c>
      <c r="L357" s="248" t="s">
        <v>50</v>
      </c>
      <c r="M357" s="248" t="s">
        <v>32</v>
      </c>
      <c r="N357" s="248">
        <v>2008</v>
      </c>
      <c r="O357" s="248" t="s">
        <v>661</v>
      </c>
      <c r="P357" s="248" t="s">
        <v>663</v>
      </c>
      <c r="Q357" s="248">
        <v>34.299999999999997</v>
      </c>
      <c r="R357" s="248"/>
      <c r="S357" s="248" t="s">
        <v>649</v>
      </c>
      <c r="T357" s="246"/>
      <c r="U357" s="248">
        <v>13</v>
      </c>
      <c r="V357" s="248" t="s">
        <v>41</v>
      </c>
      <c r="W357" s="248" t="s">
        <v>36</v>
      </c>
      <c r="X357" s="248" t="s">
        <v>2414</v>
      </c>
      <c r="Y357" s="248" t="s">
        <v>2415</v>
      </c>
      <c r="Z357" s="246"/>
      <c r="AA357" s="246"/>
      <c r="AB357" s="248" t="s">
        <v>41</v>
      </c>
      <c r="AC357" s="248" t="s">
        <v>2304</v>
      </c>
      <c r="AD357" s="246">
        <v>1</v>
      </c>
      <c r="AE357" s="246">
        <v>94862614</v>
      </c>
      <c r="AF357" s="246"/>
      <c r="AG357" s="246"/>
      <c r="AH357" s="246" t="s">
        <v>2809</v>
      </c>
      <c r="AI357" s="246">
        <v>2</v>
      </c>
      <c r="AJ357" s="152">
        <v>40865</v>
      </c>
      <c r="AK357" s="246"/>
      <c r="AL357" s="246" t="s">
        <v>2580</v>
      </c>
      <c r="AM357" s="246" t="s">
        <v>2581</v>
      </c>
      <c r="AN357" s="246"/>
      <c r="AO357" s="246">
        <f t="shared" si="20"/>
        <v>13</v>
      </c>
      <c r="AP357" s="246" t="s">
        <v>2812</v>
      </c>
    </row>
    <row r="358" spans="1:42" s="250" customFormat="1" ht="89.25">
      <c r="A358" s="246" t="s">
        <v>905</v>
      </c>
      <c r="B358" s="247" t="s">
        <v>665</v>
      </c>
      <c r="C358" s="248" t="s">
        <v>643</v>
      </c>
      <c r="D358" s="248" t="s">
        <v>666</v>
      </c>
      <c r="E358" s="248" t="s">
        <v>645</v>
      </c>
      <c r="F358" s="248" t="s">
        <v>667</v>
      </c>
      <c r="G358" s="248">
        <v>1074711</v>
      </c>
      <c r="H358" s="248" t="s">
        <v>668</v>
      </c>
      <c r="I358" s="248" t="s">
        <v>648</v>
      </c>
      <c r="J358" s="248"/>
      <c r="K358" s="248" t="s">
        <v>669</v>
      </c>
      <c r="L358" s="248" t="s">
        <v>670</v>
      </c>
      <c r="M358" s="248" t="s">
        <v>32</v>
      </c>
      <c r="N358" s="248">
        <v>2008</v>
      </c>
      <c r="O358" s="248" t="s">
        <v>671</v>
      </c>
      <c r="P358" s="248" t="s">
        <v>671</v>
      </c>
      <c r="Q358" s="248">
        <v>5.4300000000000006</v>
      </c>
      <c r="R358" s="248"/>
      <c r="S358" s="248" t="s">
        <v>649</v>
      </c>
      <c r="T358" s="246"/>
      <c r="U358" s="248">
        <v>5.44</v>
      </c>
      <c r="V358" s="248" t="s">
        <v>856</v>
      </c>
      <c r="W358" s="248" t="s">
        <v>36</v>
      </c>
      <c r="X358" s="248" t="s">
        <v>41</v>
      </c>
      <c r="Y358" s="248"/>
      <c r="Z358" s="246"/>
      <c r="AA358" s="246"/>
      <c r="AB358" s="248" t="s">
        <v>41</v>
      </c>
      <c r="AC358" s="246" t="s">
        <v>2304</v>
      </c>
      <c r="AD358" s="246" t="s">
        <v>72</v>
      </c>
      <c r="AE358" s="261">
        <v>88833014</v>
      </c>
      <c r="AF358" s="246"/>
      <c r="AG358" s="246"/>
      <c r="AH358" s="262" t="s">
        <v>2835</v>
      </c>
      <c r="AI358" s="246">
        <v>2</v>
      </c>
      <c r="AJ358" s="263" t="s">
        <v>2836</v>
      </c>
      <c r="AK358" s="246"/>
      <c r="AL358" s="246" t="s">
        <v>2580</v>
      </c>
      <c r="AM358" s="246"/>
      <c r="AN358" s="246" t="s">
        <v>2581</v>
      </c>
      <c r="AO358" s="246">
        <f t="shared" si="20"/>
        <v>5.44</v>
      </c>
      <c r="AP358" s="246" t="s">
        <v>2812</v>
      </c>
    </row>
    <row r="359" spans="1:42" s="250" customFormat="1" ht="102" hidden="1">
      <c r="A359" s="246" t="s">
        <v>878</v>
      </c>
      <c r="B359" s="248">
        <v>46081</v>
      </c>
      <c r="C359" s="248" t="s">
        <v>151</v>
      </c>
      <c r="D359" s="248" t="s">
        <v>406</v>
      </c>
      <c r="E359" s="248" t="s">
        <v>41</v>
      </c>
      <c r="F359" s="248" t="s">
        <v>41</v>
      </c>
      <c r="G359" s="248">
        <v>2911111</v>
      </c>
      <c r="H359" s="248" t="s">
        <v>674</v>
      </c>
      <c r="I359" s="248" t="s">
        <v>648</v>
      </c>
      <c r="J359" s="248"/>
      <c r="K359" s="248" t="s">
        <v>675</v>
      </c>
      <c r="L359" s="248" t="s">
        <v>50</v>
      </c>
      <c r="M359" s="248" t="s">
        <v>32</v>
      </c>
      <c r="N359" s="248">
        <v>2008</v>
      </c>
      <c r="O359" s="248" t="s">
        <v>676</v>
      </c>
      <c r="P359" s="248" t="s">
        <v>678</v>
      </c>
      <c r="Q359" s="248" t="s">
        <v>466</v>
      </c>
      <c r="R359" s="248"/>
      <c r="S359" s="248" t="s">
        <v>649</v>
      </c>
      <c r="T359" s="246"/>
      <c r="U359" s="248">
        <v>39.9</v>
      </c>
      <c r="V359" s="248" t="s">
        <v>41</v>
      </c>
      <c r="W359" s="248" t="s">
        <v>36</v>
      </c>
      <c r="X359" s="248" t="s">
        <v>41</v>
      </c>
      <c r="Y359" s="248"/>
      <c r="Z359" s="246"/>
      <c r="AA359" s="246"/>
      <c r="AB359" s="248" t="s">
        <v>41</v>
      </c>
      <c r="AC359" s="246" t="s">
        <v>2304</v>
      </c>
      <c r="AD359" s="246">
        <v>1</v>
      </c>
      <c r="AE359" s="246">
        <v>12157314</v>
      </c>
      <c r="AF359" s="246"/>
      <c r="AG359" s="246"/>
      <c r="AH359" s="246" t="s">
        <v>2589</v>
      </c>
      <c r="AI359" s="246">
        <v>2</v>
      </c>
      <c r="AJ359" s="152">
        <v>40865</v>
      </c>
      <c r="AK359" s="246"/>
      <c r="AL359" s="246" t="s">
        <v>2580</v>
      </c>
      <c r="AM359" s="246"/>
      <c r="AN359" s="246" t="s">
        <v>2581</v>
      </c>
      <c r="AO359" s="246">
        <f t="shared" si="20"/>
        <v>39.9</v>
      </c>
      <c r="AP359" s="246" t="s">
        <v>2812</v>
      </c>
    </row>
    <row r="360" spans="1:42" s="250" customFormat="1" ht="204" hidden="1">
      <c r="A360" s="246" t="s">
        <v>891</v>
      </c>
      <c r="B360" s="248">
        <v>32021</v>
      </c>
      <c r="C360" s="248" t="s">
        <v>352</v>
      </c>
      <c r="D360" s="248" t="s">
        <v>680</v>
      </c>
      <c r="E360" s="248" t="s">
        <v>354</v>
      </c>
      <c r="F360" s="248" t="s">
        <v>681</v>
      </c>
      <c r="G360" s="248">
        <v>6016111</v>
      </c>
      <c r="H360" s="248" t="s">
        <v>682</v>
      </c>
      <c r="I360" s="248" t="s">
        <v>648</v>
      </c>
      <c r="J360" s="248"/>
      <c r="K360" s="248" t="s">
        <v>683</v>
      </c>
      <c r="L360" s="248" t="s">
        <v>50</v>
      </c>
      <c r="M360" s="248" t="s">
        <v>32</v>
      </c>
      <c r="N360" s="248">
        <v>2008</v>
      </c>
      <c r="O360" s="248" t="s">
        <v>684</v>
      </c>
      <c r="P360" s="248" t="s">
        <v>686</v>
      </c>
      <c r="Q360" s="248" t="s">
        <v>466</v>
      </c>
      <c r="R360" s="248"/>
      <c r="S360" s="248" t="s">
        <v>649</v>
      </c>
      <c r="T360" s="246"/>
      <c r="U360" s="248"/>
      <c r="V360" s="248" t="s">
        <v>688</v>
      </c>
      <c r="W360" s="248" t="s">
        <v>689</v>
      </c>
      <c r="X360" s="248" t="s">
        <v>2302</v>
      </c>
      <c r="Y360" s="248" t="s">
        <v>2494</v>
      </c>
      <c r="Z360" s="248" t="s">
        <v>2302</v>
      </c>
      <c r="AA360" s="248"/>
      <c r="AB360" s="248" t="s">
        <v>911</v>
      </c>
      <c r="AC360" s="248" t="s">
        <v>2573</v>
      </c>
      <c r="AD360" s="246"/>
      <c r="AE360" s="246"/>
      <c r="AF360" s="246"/>
      <c r="AG360" s="246"/>
      <c r="AH360" s="246"/>
      <c r="AI360" s="246">
        <v>9</v>
      </c>
      <c r="AJ360" s="152">
        <v>40853</v>
      </c>
      <c r="AK360" s="246"/>
      <c r="AL360" s="246" t="s">
        <v>2755</v>
      </c>
      <c r="AM360" s="246" t="s">
        <v>2581</v>
      </c>
      <c r="AN360" s="246"/>
      <c r="AO360" s="246"/>
      <c r="AP360" s="246" t="s">
        <v>2812</v>
      </c>
    </row>
    <row r="361" spans="1:42" s="250" customFormat="1" ht="153" hidden="1">
      <c r="A361" s="246" t="s">
        <v>875</v>
      </c>
      <c r="B361" s="247" t="s">
        <v>690</v>
      </c>
      <c r="C361" s="248" t="s">
        <v>103</v>
      </c>
      <c r="D361" s="248" t="s">
        <v>691</v>
      </c>
      <c r="E361" s="248" t="s">
        <v>105</v>
      </c>
      <c r="F361" s="248">
        <v>13151146</v>
      </c>
      <c r="G361" s="248">
        <v>6530511</v>
      </c>
      <c r="H361" s="248" t="s">
        <v>692</v>
      </c>
      <c r="I361" s="248" t="s">
        <v>648</v>
      </c>
      <c r="J361" s="248"/>
      <c r="K361" s="248" t="s">
        <v>693</v>
      </c>
      <c r="L361" s="248" t="s">
        <v>693</v>
      </c>
      <c r="M361" s="248" t="s">
        <v>32</v>
      </c>
      <c r="N361" s="248">
        <v>2008</v>
      </c>
      <c r="O361" s="248" t="s">
        <v>694</v>
      </c>
      <c r="P361" s="248" t="s">
        <v>695</v>
      </c>
      <c r="Q361" s="248" t="s">
        <v>466</v>
      </c>
      <c r="R361" s="248"/>
      <c r="S361" s="248" t="s">
        <v>649</v>
      </c>
      <c r="T361" s="246"/>
      <c r="U361" s="248">
        <v>0</v>
      </c>
      <c r="V361" s="248" t="s">
        <v>854</v>
      </c>
      <c r="W361" s="248" t="s">
        <v>855</v>
      </c>
      <c r="X361" s="248" t="s">
        <v>41</v>
      </c>
      <c r="Y361" s="248"/>
      <c r="Z361" s="246"/>
      <c r="AA361" s="246"/>
      <c r="AB361" s="248" t="s">
        <v>41</v>
      </c>
      <c r="AC361" s="249" t="s">
        <v>2360</v>
      </c>
      <c r="AD361" s="246"/>
      <c r="AE361" s="246"/>
      <c r="AF361" s="246"/>
      <c r="AG361" s="246"/>
      <c r="AH361" s="246"/>
      <c r="AI361" s="246">
        <v>2</v>
      </c>
      <c r="AJ361" s="152">
        <v>40853</v>
      </c>
      <c r="AK361" s="246"/>
      <c r="AL361" s="246" t="s">
        <v>2580</v>
      </c>
      <c r="AM361" s="246" t="s">
        <v>2581</v>
      </c>
      <c r="AN361" s="246"/>
      <c r="AO361" s="246"/>
      <c r="AP361" s="246" t="s">
        <v>2812</v>
      </c>
    </row>
    <row r="362" spans="1:42" s="250" customFormat="1" ht="114.75" hidden="1">
      <c r="A362" s="246" t="s">
        <v>891</v>
      </c>
      <c r="B362" s="248">
        <v>32007</v>
      </c>
      <c r="C362" s="248" t="s">
        <v>352</v>
      </c>
      <c r="D362" s="248" t="s">
        <v>696</v>
      </c>
      <c r="E362" s="248" t="s">
        <v>354</v>
      </c>
      <c r="F362" s="248" t="s">
        <v>697</v>
      </c>
      <c r="G362" s="248">
        <v>6692211</v>
      </c>
      <c r="H362" s="248" t="s">
        <v>698</v>
      </c>
      <c r="I362" s="248" t="s">
        <v>648</v>
      </c>
      <c r="J362" s="248"/>
      <c r="K362" s="248" t="s">
        <v>699</v>
      </c>
      <c r="L362" s="248" t="s">
        <v>50</v>
      </c>
      <c r="M362" s="248" t="s">
        <v>32</v>
      </c>
      <c r="N362" s="248">
        <v>2008</v>
      </c>
      <c r="O362" s="248" t="s">
        <v>700</v>
      </c>
      <c r="P362" s="248" t="s">
        <v>702</v>
      </c>
      <c r="Q362" s="248">
        <v>0.2</v>
      </c>
      <c r="R362" s="248"/>
      <c r="S362" s="248" t="s">
        <v>649</v>
      </c>
      <c r="T362" s="246"/>
      <c r="U362" s="248">
        <v>39.520000000000003</v>
      </c>
      <c r="V362" s="248" t="s">
        <v>41</v>
      </c>
      <c r="W362" s="248" t="s">
        <v>689</v>
      </c>
      <c r="X362" s="248" t="s">
        <v>41</v>
      </c>
      <c r="Y362" s="248"/>
      <c r="Z362" s="246"/>
      <c r="AA362" s="246"/>
      <c r="AB362" s="248" t="s">
        <v>912</v>
      </c>
      <c r="AC362" s="248" t="s">
        <v>2573</v>
      </c>
      <c r="AD362" s="246"/>
      <c r="AE362" s="246"/>
      <c r="AF362" s="246"/>
      <c r="AG362" s="246"/>
      <c r="AH362" s="246"/>
      <c r="AI362" s="246">
        <v>9</v>
      </c>
      <c r="AJ362" s="152">
        <v>40853</v>
      </c>
      <c r="AK362" s="246"/>
      <c r="AL362" s="246" t="s">
        <v>2756</v>
      </c>
      <c r="AM362" s="246" t="s">
        <v>2581</v>
      </c>
      <c r="AN362" s="246"/>
      <c r="AO362" s="246"/>
      <c r="AP362" s="246" t="s">
        <v>2812</v>
      </c>
    </row>
    <row r="363" spans="1:42" s="250" customFormat="1" ht="114.75" hidden="1">
      <c r="A363" s="246" t="s">
        <v>891</v>
      </c>
      <c r="B363" s="248">
        <v>32007</v>
      </c>
      <c r="C363" s="248" t="s">
        <v>352</v>
      </c>
      <c r="D363" s="248" t="s">
        <v>696</v>
      </c>
      <c r="E363" s="248" t="s">
        <v>354</v>
      </c>
      <c r="F363" s="248" t="s">
        <v>703</v>
      </c>
      <c r="G363" s="248">
        <v>6692311</v>
      </c>
      <c r="H363" s="248" t="s">
        <v>704</v>
      </c>
      <c r="I363" s="248" t="s">
        <v>648</v>
      </c>
      <c r="J363" s="248"/>
      <c r="K363" s="248" t="s">
        <v>705</v>
      </c>
      <c r="L363" s="248" t="s">
        <v>50</v>
      </c>
      <c r="M363" s="248" t="s">
        <v>32</v>
      </c>
      <c r="N363" s="248">
        <v>2008</v>
      </c>
      <c r="O363" s="248" t="s">
        <v>706</v>
      </c>
      <c r="P363" s="248" t="s">
        <v>708</v>
      </c>
      <c r="Q363" s="248">
        <v>460</v>
      </c>
      <c r="R363" s="248"/>
      <c r="S363" s="248" t="s">
        <v>649</v>
      </c>
      <c r="T363" s="246"/>
      <c r="U363" s="248">
        <v>217.9</v>
      </c>
      <c r="V363" s="248" t="s">
        <v>41</v>
      </c>
      <c r="W363" s="248" t="s">
        <v>689</v>
      </c>
      <c r="X363" s="248" t="s">
        <v>41</v>
      </c>
      <c r="Y363" s="248"/>
      <c r="Z363" s="246"/>
      <c r="AA363" s="246"/>
      <c r="AB363" s="248" t="s">
        <v>912</v>
      </c>
      <c r="AC363" s="248" t="s">
        <v>2573</v>
      </c>
      <c r="AD363" s="246"/>
      <c r="AE363" s="246"/>
      <c r="AF363" s="246"/>
      <c r="AG363" s="246"/>
      <c r="AH363" s="246"/>
      <c r="AI363" s="246">
        <v>9</v>
      </c>
      <c r="AJ363" s="152">
        <v>40853</v>
      </c>
      <c r="AK363" s="246"/>
      <c r="AL363" s="246" t="s">
        <v>2756</v>
      </c>
      <c r="AM363" s="246" t="s">
        <v>2581</v>
      </c>
      <c r="AN363" s="246"/>
      <c r="AO363" s="246"/>
      <c r="AP363" s="246" t="s">
        <v>2812</v>
      </c>
    </row>
    <row r="364" spans="1:42" s="250" customFormat="1" ht="280.5" hidden="1">
      <c r="A364" s="246" t="s">
        <v>891</v>
      </c>
      <c r="B364" s="248">
        <v>32011</v>
      </c>
      <c r="C364" s="248" t="s">
        <v>352</v>
      </c>
      <c r="D364" s="248" t="s">
        <v>709</v>
      </c>
      <c r="E364" s="248" t="s">
        <v>354</v>
      </c>
      <c r="F364" s="248" t="s">
        <v>710</v>
      </c>
      <c r="G364" s="248">
        <v>6846111</v>
      </c>
      <c r="H364" s="248" t="s">
        <v>711</v>
      </c>
      <c r="I364" s="248" t="s">
        <v>648</v>
      </c>
      <c r="J364" s="248"/>
      <c r="K364" s="248" t="s">
        <v>712</v>
      </c>
      <c r="L364" s="248" t="s">
        <v>713</v>
      </c>
      <c r="M364" s="248" t="s">
        <v>32</v>
      </c>
      <c r="N364" s="248">
        <v>2008</v>
      </c>
      <c r="O364" s="248" t="s">
        <v>714</v>
      </c>
      <c r="P364" s="248" t="s">
        <v>716</v>
      </c>
      <c r="Q364" s="248">
        <v>36</v>
      </c>
      <c r="R364" s="248"/>
      <c r="S364" s="248" t="s">
        <v>649</v>
      </c>
      <c r="T364" s="246"/>
      <c r="U364" s="248">
        <v>44.8</v>
      </c>
      <c r="V364" s="248" t="s">
        <v>717</v>
      </c>
      <c r="W364" s="248" t="s">
        <v>36</v>
      </c>
      <c r="X364" s="248" t="s">
        <v>2285</v>
      </c>
      <c r="Y364" s="248" t="s">
        <v>2526</v>
      </c>
      <c r="Z364" s="246"/>
      <c r="AA364" s="246"/>
      <c r="AB364" s="248" t="s">
        <v>41</v>
      </c>
      <c r="AC364" s="248" t="s">
        <v>2573</v>
      </c>
      <c r="AD364" s="246"/>
      <c r="AE364" s="246"/>
      <c r="AF364" s="246"/>
      <c r="AG364" s="246"/>
      <c r="AH364" s="246"/>
      <c r="AI364" s="246">
        <v>9</v>
      </c>
      <c r="AJ364" s="152">
        <v>40853</v>
      </c>
      <c r="AK364" s="246"/>
      <c r="AL364" s="246" t="s">
        <v>2756</v>
      </c>
      <c r="AM364" s="246" t="s">
        <v>2581</v>
      </c>
      <c r="AN364" s="246"/>
      <c r="AO364" s="246"/>
      <c r="AP364" s="246" t="s">
        <v>2812</v>
      </c>
    </row>
    <row r="365" spans="1:42" s="250" customFormat="1" ht="114.75" hidden="1">
      <c r="A365" s="246" t="s">
        <v>891</v>
      </c>
      <c r="B365" s="248">
        <v>32013</v>
      </c>
      <c r="C365" s="248" t="s">
        <v>352</v>
      </c>
      <c r="D365" s="248" t="s">
        <v>718</v>
      </c>
      <c r="E365" s="248" t="s">
        <v>354</v>
      </c>
      <c r="F365" s="248" t="s">
        <v>719</v>
      </c>
      <c r="G365" s="248">
        <v>6847611</v>
      </c>
      <c r="H365" s="248" t="s">
        <v>720</v>
      </c>
      <c r="I365" s="248" t="s">
        <v>648</v>
      </c>
      <c r="J365" s="248"/>
      <c r="K365" s="248" t="s">
        <v>721</v>
      </c>
      <c r="L365" s="248" t="s">
        <v>50</v>
      </c>
      <c r="M365" s="248" t="s">
        <v>32</v>
      </c>
      <c r="N365" s="248">
        <v>2008</v>
      </c>
      <c r="O365" s="248" t="s">
        <v>722</v>
      </c>
      <c r="P365" s="248" t="s">
        <v>724</v>
      </c>
      <c r="Q365" s="248" t="s">
        <v>466</v>
      </c>
      <c r="R365" s="248"/>
      <c r="S365" s="248" t="s">
        <v>649</v>
      </c>
      <c r="T365" s="246"/>
      <c r="U365" s="248"/>
      <c r="V365" s="248" t="s">
        <v>41</v>
      </c>
      <c r="W365" s="248" t="s">
        <v>689</v>
      </c>
      <c r="X365" s="248" t="s">
        <v>41</v>
      </c>
      <c r="Y365" s="248"/>
      <c r="Z365" s="246"/>
      <c r="AA365" s="246"/>
      <c r="AB365" s="248" t="s">
        <v>912</v>
      </c>
      <c r="AC365" s="248" t="s">
        <v>2573</v>
      </c>
      <c r="AD365" s="246"/>
      <c r="AE365" s="246"/>
      <c r="AF365" s="246"/>
      <c r="AG365" s="246"/>
      <c r="AH365" s="246"/>
      <c r="AI365" s="246">
        <v>9</v>
      </c>
      <c r="AJ365" s="152">
        <v>40853</v>
      </c>
      <c r="AK365" s="246"/>
      <c r="AL365" s="246" t="s">
        <v>2756</v>
      </c>
      <c r="AM365" s="246" t="s">
        <v>2581</v>
      </c>
      <c r="AN365" s="246"/>
      <c r="AO365" s="246"/>
      <c r="AP365" s="246" t="s">
        <v>2812</v>
      </c>
    </row>
    <row r="366" spans="1:42" s="250" customFormat="1" ht="114.75" hidden="1">
      <c r="A366" s="246" t="s">
        <v>891</v>
      </c>
      <c r="B366" s="248">
        <v>32023</v>
      </c>
      <c r="C366" s="248" t="s">
        <v>352</v>
      </c>
      <c r="D366" s="248" t="s">
        <v>725</v>
      </c>
      <c r="E366" s="248" t="s">
        <v>354</v>
      </c>
      <c r="F366" s="248" t="s">
        <v>726</v>
      </c>
      <c r="G366" s="248">
        <v>7199011</v>
      </c>
      <c r="H366" s="248" t="s">
        <v>727</v>
      </c>
      <c r="I366" s="248" t="s">
        <v>648</v>
      </c>
      <c r="J366" s="248"/>
      <c r="K366" s="248" t="s">
        <v>728</v>
      </c>
      <c r="L366" s="248" t="s">
        <v>50</v>
      </c>
      <c r="M366" s="248" t="s">
        <v>32</v>
      </c>
      <c r="N366" s="248">
        <v>2008</v>
      </c>
      <c r="O366" s="248" t="s">
        <v>729</v>
      </c>
      <c r="P366" s="248" t="s">
        <v>730</v>
      </c>
      <c r="Q366" s="248">
        <v>60</v>
      </c>
      <c r="R366" s="248"/>
      <c r="S366" s="248" t="s">
        <v>649</v>
      </c>
      <c r="T366" s="246"/>
      <c r="U366" s="248">
        <v>5.7</v>
      </c>
      <c r="V366" s="248" t="s">
        <v>41</v>
      </c>
      <c r="W366" s="248" t="s">
        <v>689</v>
      </c>
      <c r="X366" s="248" t="s">
        <v>41</v>
      </c>
      <c r="Y366" s="248"/>
      <c r="Z366" s="246"/>
      <c r="AA366" s="246"/>
      <c r="AB366" s="248" t="s">
        <v>912</v>
      </c>
      <c r="AC366" s="248" t="s">
        <v>2573</v>
      </c>
      <c r="AD366" s="246"/>
      <c r="AE366" s="246"/>
      <c r="AF366" s="246"/>
      <c r="AG366" s="246"/>
      <c r="AH366" s="246"/>
      <c r="AI366" s="246">
        <v>9</v>
      </c>
      <c r="AJ366" s="152">
        <v>40853</v>
      </c>
      <c r="AK366" s="246"/>
      <c r="AL366" s="246" t="s">
        <v>2756</v>
      </c>
      <c r="AM366" s="246" t="s">
        <v>2581</v>
      </c>
      <c r="AN366" s="246"/>
      <c r="AO366" s="246"/>
      <c r="AP366" s="246" t="s">
        <v>2812</v>
      </c>
    </row>
    <row r="367" spans="1:42" s="250" customFormat="1" ht="229.5" hidden="1">
      <c r="A367" s="246" t="s">
        <v>906</v>
      </c>
      <c r="B367" s="248">
        <v>53019</v>
      </c>
      <c r="C367" s="248" t="s">
        <v>136</v>
      </c>
      <c r="D367" s="248" t="s">
        <v>731</v>
      </c>
      <c r="E367" s="248" t="s">
        <v>41</v>
      </c>
      <c r="F367" s="248" t="s">
        <v>41</v>
      </c>
      <c r="G367" s="248">
        <v>7215411</v>
      </c>
      <c r="H367" s="248" t="s">
        <v>732</v>
      </c>
      <c r="I367" s="248" t="s">
        <v>648</v>
      </c>
      <c r="J367" s="248"/>
      <c r="K367" s="248" t="s">
        <v>733</v>
      </c>
      <c r="L367" s="248" t="s">
        <v>50</v>
      </c>
      <c r="M367" s="248" t="s">
        <v>32</v>
      </c>
      <c r="N367" s="248">
        <v>2008</v>
      </c>
      <c r="O367" s="248" t="s">
        <v>734</v>
      </c>
      <c r="P367" s="248" t="s">
        <v>736</v>
      </c>
      <c r="Q367" s="248" t="s">
        <v>466</v>
      </c>
      <c r="R367" s="248"/>
      <c r="S367" s="248" t="s">
        <v>649</v>
      </c>
      <c r="T367" s="246"/>
      <c r="U367" s="248"/>
      <c r="V367" s="248" t="s">
        <v>737</v>
      </c>
      <c r="W367" s="248" t="s">
        <v>738</v>
      </c>
      <c r="X367" s="248" t="s">
        <v>41</v>
      </c>
      <c r="Y367" s="248" t="s">
        <v>2578</v>
      </c>
      <c r="Z367" s="246"/>
      <c r="AA367" s="246"/>
      <c r="AB367" s="248" t="s">
        <v>41</v>
      </c>
      <c r="AC367" s="248" t="s">
        <v>2360</v>
      </c>
      <c r="AD367" s="246"/>
      <c r="AE367" s="246"/>
      <c r="AF367" s="246"/>
      <c r="AG367" s="246"/>
      <c r="AH367" s="246"/>
      <c r="AI367" s="246">
        <v>2</v>
      </c>
      <c r="AJ367" s="152">
        <v>40853</v>
      </c>
      <c r="AK367" s="246"/>
      <c r="AL367" s="246" t="s">
        <v>2580</v>
      </c>
      <c r="AM367" s="246" t="s">
        <v>2581</v>
      </c>
      <c r="AN367" s="246"/>
      <c r="AO367" s="246"/>
      <c r="AP367" s="246" t="s">
        <v>2812</v>
      </c>
    </row>
    <row r="368" spans="1:42" s="250" customFormat="1" ht="114.75" hidden="1">
      <c r="A368" s="246" t="s">
        <v>891</v>
      </c>
      <c r="B368" s="248">
        <v>32033</v>
      </c>
      <c r="C368" s="248" t="s">
        <v>352</v>
      </c>
      <c r="D368" s="248" t="s">
        <v>739</v>
      </c>
      <c r="E368" s="248" t="s">
        <v>354</v>
      </c>
      <c r="F368" s="248" t="s">
        <v>740</v>
      </c>
      <c r="G368" s="248">
        <v>7237711</v>
      </c>
      <c r="H368" s="248" t="s">
        <v>741</v>
      </c>
      <c r="I368" s="248" t="s">
        <v>648</v>
      </c>
      <c r="J368" s="248"/>
      <c r="K368" s="248" t="s">
        <v>742</v>
      </c>
      <c r="L368" s="248" t="s">
        <v>50</v>
      </c>
      <c r="M368" s="248" t="s">
        <v>32</v>
      </c>
      <c r="N368" s="248">
        <v>2008</v>
      </c>
      <c r="O368" s="248" t="s">
        <v>743</v>
      </c>
      <c r="P368" s="248" t="s">
        <v>708</v>
      </c>
      <c r="Q368" s="248">
        <v>280</v>
      </c>
      <c r="R368" s="248"/>
      <c r="S368" s="248" t="s">
        <v>649</v>
      </c>
      <c r="T368" s="246"/>
      <c r="U368" s="248">
        <v>303.89999999999998</v>
      </c>
      <c r="V368" s="248" t="s">
        <v>41</v>
      </c>
      <c r="W368" s="248" t="s">
        <v>689</v>
      </c>
      <c r="X368" s="248" t="s">
        <v>41</v>
      </c>
      <c r="Y368" s="248"/>
      <c r="Z368" s="246"/>
      <c r="AA368" s="246"/>
      <c r="AB368" s="248" t="s">
        <v>912</v>
      </c>
      <c r="AC368" s="248" t="s">
        <v>2573</v>
      </c>
      <c r="AD368" s="246"/>
      <c r="AE368" s="246"/>
      <c r="AF368" s="246"/>
      <c r="AG368" s="246"/>
      <c r="AH368" s="246"/>
      <c r="AI368" s="246">
        <v>9</v>
      </c>
      <c r="AJ368" s="152">
        <v>40853</v>
      </c>
      <c r="AK368" s="246"/>
      <c r="AL368" s="246" t="s">
        <v>2756</v>
      </c>
      <c r="AM368" s="246" t="s">
        <v>2581</v>
      </c>
      <c r="AN368" s="246"/>
      <c r="AO368" s="246"/>
      <c r="AP368" s="246" t="s">
        <v>2812</v>
      </c>
    </row>
    <row r="369" spans="1:42" s="250" customFormat="1" ht="23.1" customHeight="1">
      <c r="A369" s="246" t="s">
        <v>886</v>
      </c>
      <c r="B369" s="248">
        <v>30043</v>
      </c>
      <c r="C369" s="248" t="s">
        <v>256</v>
      </c>
      <c r="D369" s="248" t="s">
        <v>202</v>
      </c>
      <c r="E369" s="248" t="s">
        <v>258</v>
      </c>
      <c r="F369" s="248" t="s">
        <v>744</v>
      </c>
      <c r="G369" s="248">
        <v>7302311</v>
      </c>
      <c r="H369" s="248" t="s">
        <v>745</v>
      </c>
      <c r="I369" s="248" t="s">
        <v>648</v>
      </c>
      <c r="J369" s="248"/>
      <c r="K369" s="248" t="s">
        <v>746</v>
      </c>
      <c r="L369" s="248" t="s">
        <v>747</v>
      </c>
      <c r="M369" s="248" t="s">
        <v>32</v>
      </c>
      <c r="N369" s="248">
        <v>2008</v>
      </c>
      <c r="O369" s="248" t="s">
        <v>748</v>
      </c>
      <c r="P369" s="248" t="s">
        <v>750</v>
      </c>
      <c r="Q369" s="248">
        <v>1.7</v>
      </c>
      <c r="R369" s="248"/>
      <c r="S369" s="248" t="s">
        <v>649</v>
      </c>
      <c r="T369" s="246"/>
      <c r="U369" s="248">
        <v>0.1</v>
      </c>
      <c r="V369" s="248" t="s">
        <v>41</v>
      </c>
      <c r="W369" s="248" t="s">
        <v>36</v>
      </c>
      <c r="X369" s="248" t="s">
        <v>41</v>
      </c>
      <c r="Y369" s="248"/>
      <c r="Z369" s="246"/>
      <c r="AA369" s="246"/>
      <c r="AB369" s="248" t="s">
        <v>41</v>
      </c>
      <c r="AC369" s="246" t="s">
        <v>2304</v>
      </c>
      <c r="AD369" s="160">
        <v>1</v>
      </c>
      <c r="AE369" s="260">
        <v>21505614</v>
      </c>
      <c r="AF369" s="165"/>
      <c r="AG369" s="254"/>
      <c r="AH369" s="262" t="s">
        <v>2834</v>
      </c>
      <c r="AI369" s="246">
        <v>2</v>
      </c>
      <c r="AJ369" s="263" t="s">
        <v>2836</v>
      </c>
      <c r="AK369" s="246"/>
      <c r="AL369" s="246" t="s">
        <v>2591</v>
      </c>
      <c r="AM369" s="246"/>
      <c r="AN369" s="246" t="s">
        <v>2581</v>
      </c>
      <c r="AO369" s="246">
        <f>AD369*U369</f>
        <v>0.1</v>
      </c>
      <c r="AP369" s="246" t="s">
        <v>2812</v>
      </c>
    </row>
    <row r="370" spans="1:42" s="250" customFormat="1" ht="114.75" hidden="1">
      <c r="A370" s="246" t="s">
        <v>891</v>
      </c>
      <c r="B370" s="248">
        <v>32015</v>
      </c>
      <c r="C370" s="248" t="s">
        <v>352</v>
      </c>
      <c r="D370" s="248" t="s">
        <v>751</v>
      </c>
      <c r="E370" s="248" t="s">
        <v>354</v>
      </c>
      <c r="F370" s="248" t="s">
        <v>752</v>
      </c>
      <c r="G370" s="248">
        <v>7303011</v>
      </c>
      <c r="H370" s="248" t="s">
        <v>753</v>
      </c>
      <c r="I370" s="248" t="s">
        <v>648</v>
      </c>
      <c r="J370" s="248"/>
      <c r="K370" s="248" t="s">
        <v>754</v>
      </c>
      <c r="L370" s="248" t="s">
        <v>50</v>
      </c>
      <c r="M370" s="248" t="s">
        <v>32</v>
      </c>
      <c r="N370" s="248">
        <v>2008</v>
      </c>
      <c r="O370" s="248" t="s">
        <v>755</v>
      </c>
      <c r="P370" s="248" t="s">
        <v>757</v>
      </c>
      <c r="Q370" s="248">
        <v>851.5</v>
      </c>
      <c r="R370" s="248"/>
      <c r="S370" s="248" t="s">
        <v>649</v>
      </c>
      <c r="T370" s="246"/>
      <c r="U370" s="248">
        <v>92.8</v>
      </c>
      <c r="V370" s="248" t="s">
        <v>41</v>
      </c>
      <c r="W370" s="248" t="s">
        <v>689</v>
      </c>
      <c r="X370" s="248" t="s">
        <v>41</v>
      </c>
      <c r="Y370" s="248"/>
      <c r="Z370" s="246"/>
      <c r="AA370" s="246"/>
      <c r="AB370" s="248" t="s">
        <v>912</v>
      </c>
      <c r="AC370" s="248" t="s">
        <v>2573</v>
      </c>
      <c r="AD370" s="246"/>
      <c r="AE370" s="246"/>
      <c r="AF370" s="246"/>
      <c r="AG370" s="246"/>
      <c r="AH370" s="246"/>
      <c r="AI370" s="246">
        <v>9</v>
      </c>
      <c r="AJ370" s="152">
        <v>40853</v>
      </c>
      <c r="AK370" s="246"/>
      <c r="AL370" s="246" t="s">
        <v>2756</v>
      </c>
      <c r="AM370" s="246" t="s">
        <v>2581</v>
      </c>
      <c r="AN370" s="246"/>
      <c r="AO370" s="246"/>
      <c r="AP370" s="246" t="s">
        <v>2812</v>
      </c>
    </row>
    <row r="371" spans="1:42" s="250" customFormat="1" ht="114.75" hidden="1">
      <c r="A371" s="246" t="s">
        <v>891</v>
      </c>
      <c r="B371" s="248">
        <v>32015</v>
      </c>
      <c r="C371" s="248" t="s">
        <v>352</v>
      </c>
      <c r="D371" s="248" t="s">
        <v>751</v>
      </c>
      <c r="E371" s="248" t="s">
        <v>354</v>
      </c>
      <c r="F371" s="248" t="s">
        <v>758</v>
      </c>
      <c r="G371" s="248">
        <v>7303111</v>
      </c>
      <c r="H371" s="248" t="s">
        <v>759</v>
      </c>
      <c r="I371" s="248" t="s">
        <v>648</v>
      </c>
      <c r="J371" s="248"/>
      <c r="K371" s="248" t="s">
        <v>760</v>
      </c>
      <c r="L371" s="248" t="s">
        <v>50</v>
      </c>
      <c r="M371" s="248" t="s">
        <v>32</v>
      </c>
      <c r="N371" s="248">
        <v>2008</v>
      </c>
      <c r="O371" s="248" t="s">
        <v>761</v>
      </c>
      <c r="P371" s="248" t="s">
        <v>763</v>
      </c>
      <c r="Q371" s="248" t="s">
        <v>466</v>
      </c>
      <c r="R371" s="248"/>
      <c r="S371" s="248" t="s">
        <v>649</v>
      </c>
      <c r="T371" s="246"/>
      <c r="U371" s="248"/>
      <c r="V371" s="248" t="s">
        <v>41</v>
      </c>
      <c r="W371" s="248" t="s">
        <v>689</v>
      </c>
      <c r="X371" s="248" t="s">
        <v>41</v>
      </c>
      <c r="Y371" s="248"/>
      <c r="Z371" s="246"/>
      <c r="AA371" s="246"/>
      <c r="AB371" s="248" t="s">
        <v>912</v>
      </c>
      <c r="AC371" s="248" t="s">
        <v>2573</v>
      </c>
      <c r="AD371" s="246"/>
      <c r="AE371" s="246"/>
      <c r="AF371" s="246"/>
      <c r="AG371" s="246"/>
      <c r="AH371" s="246"/>
      <c r="AI371" s="246">
        <v>9</v>
      </c>
      <c r="AJ371" s="152">
        <v>40853</v>
      </c>
      <c r="AK371" s="246"/>
      <c r="AL371" s="246" t="s">
        <v>2756</v>
      </c>
      <c r="AM371" s="246" t="s">
        <v>2581</v>
      </c>
      <c r="AN371" s="246"/>
      <c r="AO371" s="246"/>
      <c r="AP371" s="246" t="s">
        <v>2812</v>
      </c>
    </row>
    <row r="372" spans="1:42" s="250" customFormat="1" ht="114.75" hidden="1">
      <c r="A372" s="246" t="s">
        <v>891</v>
      </c>
      <c r="B372" s="248">
        <v>32027</v>
      </c>
      <c r="C372" s="248" t="s">
        <v>352</v>
      </c>
      <c r="D372" s="248" t="s">
        <v>764</v>
      </c>
      <c r="E372" s="248" t="s">
        <v>354</v>
      </c>
      <c r="F372" s="248" t="s">
        <v>765</v>
      </c>
      <c r="G372" s="248">
        <v>8177211</v>
      </c>
      <c r="H372" s="248" t="s">
        <v>766</v>
      </c>
      <c r="I372" s="248" t="s">
        <v>648</v>
      </c>
      <c r="J372" s="248"/>
      <c r="K372" s="248" t="s">
        <v>767</v>
      </c>
      <c r="L372" s="248" t="s">
        <v>50</v>
      </c>
      <c r="M372" s="248" t="s">
        <v>32</v>
      </c>
      <c r="N372" s="248">
        <v>2008</v>
      </c>
      <c r="O372" s="248" t="s">
        <v>768</v>
      </c>
      <c r="P372" s="248" t="s">
        <v>770</v>
      </c>
      <c r="Q372" s="248">
        <v>160</v>
      </c>
      <c r="R372" s="248"/>
      <c r="S372" s="248" t="s">
        <v>649</v>
      </c>
      <c r="T372" s="246"/>
      <c r="U372" s="248">
        <v>158.4</v>
      </c>
      <c r="V372" s="248" t="s">
        <v>41</v>
      </c>
      <c r="W372" s="248" t="s">
        <v>689</v>
      </c>
      <c r="X372" s="248" t="s">
        <v>41</v>
      </c>
      <c r="Y372" s="248"/>
      <c r="Z372" s="246"/>
      <c r="AA372" s="246"/>
      <c r="AB372" s="248" t="s">
        <v>912</v>
      </c>
      <c r="AC372" s="248" t="s">
        <v>2573</v>
      </c>
      <c r="AD372" s="246"/>
      <c r="AE372" s="246"/>
      <c r="AF372" s="246"/>
      <c r="AG372" s="246"/>
      <c r="AH372" s="246"/>
      <c r="AI372" s="246">
        <v>9</v>
      </c>
      <c r="AJ372" s="152">
        <v>40853</v>
      </c>
      <c r="AK372" s="246"/>
      <c r="AL372" s="246" t="s">
        <v>2756</v>
      </c>
      <c r="AM372" s="246" t="s">
        <v>2581</v>
      </c>
      <c r="AN372" s="246"/>
      <c r="AO372" s="246"/>
      <c r="AP372" s="246" t="s">
        <v>2812</v>
      </c>
    </row>
    <row r="373" spans="1:42" s="250" customFormat="1" ht="267.75" hidden="1">
      <c r="A373" s="246" t="s">
        <v>891</v>
      </c>
      <c r="B373" s="248">
        <v>32011</v>
      </c>
      <c r="C373" s="248" t="s">
        <v>352</v>
      </c>
      <c r="D373" s="248" t="s">
        <v>709</v>
      </c>
      <c r="E373" s="248" t="s">
        <v>354</v>
      </c>
      <c r="F373" s="248" t="s">
        <v>771</v>
      </c>
      <c r="G373" s="248">
        <v>8177811</v>
      </c>
      <c r="H373" s="248" t="s">
        <v>772</v>
      </c>
      <c r="I373" s="248" t="s">
        <v>648</v>
      </c>
      <c r="J373" s="248"/>
      <c r="K373" s="248" t="s">
        <v>773</v>
      </c>
      <c r="L373" s="248" t="s">
        <v>50</v>
      </c>
      <c r="M373" s="248" t="s">
        <v>32</v>
      </c>
      <c r="N373" s="248">
        <v>2008</v>
      </c>
      <c r="O373" s="248" t="s">
        <v>774</v>
      </c>
      <c r="P373" s="248" t="s">
        <v>708</v>
      </c>
      <c r="Q373" s="248">
        <v>700</v>
      </c>
      <c r="R373" s="248"/>
      <c r="S373" s="248" t="s">
        <v>649</v>
      </c>
      <c r="T373" s="246"/>
      <c r="U373" s="248">
        <v>1083.7</v>
      </c>
      <c r="V373" s="248" t="s">
        <v>776</v>
      </c>
      <c r="W373" s="248" t="s">
        <v>36</v>
      </c>
      <c r="X373" s="248" t="s">
        <v>2285</v>
      </c>
      <c r="Y373" s="248" t="s">
        <v>2527</v>
      </c>
      <c r="Z373" s="246"/>
      <c r="AA373" s="246"/>
      <c r="AB373" s="248" t="s">
        <v>41</v>
      </c>
      <c r="AC373" s="248" t="s">
        <v>2573</v>
      </c>
      <c r="AD373" s="246"/>
      <c r="AE373" s="246"/>
      <c r="AF373" s="246"/>
      <c r="AG373" s="246"/>
      <c r="AH373" s="246"/>
      <c r="AI373" s="246">
        <v>9</v>
      </c>
      <c r="AJ373" s="152">
        <v>40853</v>
      </c>
      <c r="AK373" s="246"/>
      <c r="AL373" s="246" t="s">
        <v>2756</v>
      </c>
      <c r="AM373" s="246" t="s">
        <v>2581</v>
      </c>
      <c r="AN373" s="246"/>
      <c r="AO373" s="246"/>
      <c r="AP373" s="246" t="s">
        <v>2812</v>
      </c>
    </row>
    <row r="374" spans="1:42" s="250" customFormat="1" ht="114.75" hidden="1">
      <c r="A374" s="246" t="s">
        <v>891</v>
      </c>
      <c r="B374" s="248">
        <v>32021</v>
      </c>
      <c r="C374" s="248" t="s">
        <v>352</v>
      </c>
      <c r="D374" s="248" t="s">
        <v>680</v>
      </c>
      <c r="E374" s="248" t="s">
        <v>354</v>
      </c>
      <c r="F374" s="248" t="s">
        <v>777</v>
      </c>
      <c r="G374" s="248">
        <v>8178011</v>
      </c>
      <c r="H374" s="248" t="s">
        <v>778</v>
      </c>
      <c r="I374" s="248" t="s">
        <v>648</v>
      </c>
      <c r="J374" s="248"/>
      <c r="K374" s="248" t="s">
        <v>779</v>
      </c>
      <c r="L374" s="248" t="s">
        <v>50</v>
      </c>
      <c r="M374" s="248" t="s">
        <v>32</v>
      </c>
      <c r="N374" s="248">
        <v>2008</v>
      </c>
      <c r="O374" s="248" t="s">
        <v>780</v>
      </c>
      <c r="P374" s="248" t="s">
        <v>782</v>
      </c>
      <c r="Q374" s="248">
        <v>40</v>
      </c>
      <c r="R374" s="248"/>
      <c r="S374" s="248" t="s">
        <v>649</v>
      </c>
      <c r="T374" s="246"/>
      <c r="U374" s="248">
        <v>13.1</v>
      </c>
      <c r="V374" s="248" t="s">
        <v>41</v>
      </c>
      <c r="W374" s="248" t="s">
        <v>689</v>
      </c>
      <c r="X374" s="248" t="s">
        <v>41</v>
      </c>
      <c r="Y374" s="248"/>
      <c r="Z374" s="246"/>
      <c r="AA374" s="246"/>
      <c r="AB374" s="248" t="s">
        <v>912</v>
      </c>
      <c r="AC374" s="248" t="s">
        <v>2573</v>
      </c>
      <c r="AD374" s="246"/>
      <c r="AE374" s="246"/>
      <c r="AF374" s="246"/>
      <c r="AG374" s="246"/>
      <c r="AH374" s="246"/>
      <c r="AI374" s="246">
        <v>9</v>
      </c>
      <c r="AJ374" s="152">
        <v>40853</v>
      </c>
      <c r="AK374" s="246"/>
      <c r="AL374" s="246" t="s">
        <v>2756</v>
      </c>
      <c r="AM374" s="246" t="s">
        <v>2581</v>
      </c>
      <c r="AN374" s="246"/>
      <c r="AO374" s="246"/>
      <c r="AP374" s="246" t="s">
        <v>2812</v>
      </c>
    </row>
    <row r="375" spans="1:42" s="250" customFormat="1" ht="114.75" hidden="1">
      <c r="A375" s="246" t="s">
        <v>891</v>
      </c>
      <c r="B375" s="248">
        <v>32013</v>
      </c>
      <c r="C375" s="248" t="s">
        <v>352</v>
      </c>
      <c r="D375" s="248" t="s">
        <v>718</v>
      </c>
      <c r="E375" s="248" t="s">
        <v>354</v>
      </c>
      <c r="F375" s="248" t="s">
        <v>783</v>
      </c>
      <c r="G375" s="248">
        <v>8178211</v>
      </c>
      <c r="H375" s="248" t="s">
        <v>784</v>
      </c>
      <c r="I375" s="248" t="s">
        <v>648</v>
      </c>
      <c r="J375" s="248"/>
      <c r="K375" s="248" t="s">
        <v>785</v>
      </c>
      <c r="L375" s="248" t="s">
        <v>41</v>
      </c>
      <c r="M375" s="248" t="s">
        <v>32</v>
      </c>
      <c r="N375" s="248">
        <v>2008</v>
      </c>
      <c r="O375" s="248" t="s">
        <v>786</v>
      </c>
      <c r="P375" s="248" t="s">
        <v>724</v>
      </c>
      <c r="Q375" s="248">
        <v>592</v>
      </c>
      <c r="R375" s="248"/>
      <c r="S375" s="248" t="s">
        <v>649</v>
      </c>
      <c r="T375" s="246"/>
      <c r="U375" s="248">
        <v>1837</v>
      </c>
      <c r="V375" s="248" t="s">
        <v>41</v>
      </c>
      <c r="W375" s="248" t="s">
        <v>689</v>
      </c>
      <c r="X375" s="248" t="s">
        <v>41</v>
      </c>
      <c r="Y375" s="248"/>
      <c r="Z375" s="246"/>
      <c r="AA375" s="246"/>
      <c r="AB375" s="248" t="s">
        <v>912</v>
      </c>
      <c r="AC375" s="248" t="s">
        <v>2573</v>
      </c>
      <c r="AD375" s="246"/>
      <c r="AE375" s="246"/>
      <c r="AF375" s="246"/>
      <c r="AG375" s="246"/>
      <c r="AH375" s="246"/>
      <c r="AI375" s="246">
        <v>9</v>
      </c>
      <c r="AJ375" s="152">
        <v>40853</v>
      </c>
      <c r="AK375" s="246"/>
      <c r="AL375" s="246" t="s">
        <v>2756</v>
      </c>
      <c r="AM375" s="246" t="s">
        <v>2581</v>
      </c>
      <c r="AN375" s="246"/>
      <c r="AO375" s="246"/>
      <c r="AP375" s="246" t="s">
        <v>2812</v>
      </c>
    </row>
    <row r="376" spans="1:42" s="250" customFormat="1" ht="114.75" hidden="1">
      <c r="A376" s="246" t="s">
        <v>891</v>
      </c>
      <c r="B376" s="248">
        <v>32027</v>
      </c>
      <c r="C376" s="248" t="s">
        <v>352</v>
      </c>
      <c r="D376" s="248" t="s">
        <v>764</v>
      </c>
      <c r="E376" s="248" t="s">
        <v>354</v>
      </c>
      <c r="F376" s="248" t="s">
        <v>788</v>
      </c>
      <c r="G376" s="248">
        <v>8179011</v>
      </c>
      <c r="H376" s="248" t="s">
        <v>789</v>
      </c>
      <c r="I376" s="248" t="s">
        <v>648</v>
      </c>
      <c r="J376" s="248"/>
      <c r="K376" s="248" t="s">
        <v>790</v>
      </c>
      <c r="L376" s="248" t="s">
        <v>50</v>
      </c>
      <c r="M376" s="248" t="s">
        <v>32</v>
      </c>
      <c r="N376" s="248">
        <v>2008</v>
      </c>
      <c r="O376" s="248" t="s">
        <v>791</v>
      </c>
      <c r="P376" s="248" t="s">
        <v>793</v>
      </c>
      <c r="Q376" s="248">
        <v>138</v>
      </c>
      <c r="R376" s="248"/>
      <c r="S376" s="248" t="s">
        <v>649</v>
      </c>
      <c r="T376" s="246"/>
      <c r="U376" s="248">
        <v>8</v>
      </c>
      <c r="V376" s="248" t="s">
        <v>41</v>
      </c>
      <c r="W376" s="248" t="s">
        <v>689</v>
      </c>
      <c r="X376" s="248" t="s">
        <v>41</v>
      </c>
      <c r="Y376" s="248"/>
      <c r="Z376" s="246"/>
      <c r="AA376" s="246"/>
      <c r="AB376" s="248" t="s">
        <v>912</v>
      </c>
      <c r="AC376" s="248" t="s">
        <v>2573</v>
      </c>
      <c r="AD376" s="246"/>
      <c r="AE376" s="246"/>
      <c r="AF376" s="246"/>
      <c r="AG376" s="246"/>
      <c r="AH376" s="246"/>
      <c r="AI376" s="246">
        <v>9</v>
      </c>
      <c r="AJ376" s="152">
        <v>40853</v>
      </c>
      <c r="AK376" s="246"/>
      <c r="AL376" s="246" t="s">
        <v>2756</v>
      </c>
      <c r="AM376" s="246" t="s">
        <v>2581</v>
      </c>
      <c r="AN376" s="246"/>
      <c r="AO376" s="246"/>
      <c r="AP376" s="246" t="s">
        <v>2812</v>
      </c>
    </row>
    <row r="377" spans="1:42" s="250" customFormat="1" ht="114.75" hidden="1">
      <c r="A377" s="246" t="s">
        <v>891</v>
      </c>
      <c r="B377" s="248">
        <v>32013</v>
      </c>
      <c r="C377" s="248" t="s">
        <v>352</v>
      </c>
      <c r="D377" s="248" t="s">
        <v>718</v>
      </c>
      <c r="E377" s="248" t="s">
        <v>354</v>
      </c>
      <c r="F377" s="248" t="s">
        <v>794</v>
      </c>
      <c r="G377" s="248">
        <v>8179211</v>
      </c>
      <c r="H377" s="248" t="s">
        <v>795</v>
      </c>
      <c r="I377" s="248" t="s">
        <v>648</v>
      </c>
      <c r="J377" s="248"/>
      <c r="K377" s="248" t="s">
        <v>796</v>
      </c>
      <c r="L377" s="248" t="s">
        <v>41</v>
      </c>
      <c r="M377" s="248" t="s">
        <v>32</v>
      </c>
      <c r="N377" s="248">
        <v>2008</v>
      </c>
      <c r="O377" s="248" t="s">
        <v>797</v>
      </c>
      <c r="P377" s="248" t="s">
        <v>799</v>
      </c>
      <c r="Q377" s="248">
        <v>622</v>
      </c>
      <c r="R377" s="248"/>
      <c r="S377" s="248" t="s">
        <v>649</v>
      </c>
      <c r="T377" s="246"/>
      <c r="U377" s="248">
        <v>66.599999999999994</v>
      </c>
      <c r="V377" s="248" t="s">
        <v>41</v>
      </c>
      <c r="W377" s="248" t="s">
        <v>689</v>
      </c>
      <c r="X377" s="248" t="s">
        <v>41</v>
      </c>
      <c r="Y377" s="248"/>
      <c r="Z377" s="246"/>
      <c r="AA377" s="246"/>
      <c r="AB377" s="248" t="s">
        <v>912</v>
      </c>
      <c r="AC377" s="248" t="s">
        <v>2573</v>
      </c>
      <c r="AD377" s="246"/>
      <c r="AE377" s="246"/>
      <c r="AF377" s="246"/>
      <c r="AG377" s="246"/>
      <c r="AH377" s="246"/>
      <c r="AI377" s="246">
        <v>9</v>
      </c>
      <c r="AJ377" s="152">
        <v>40853</v>
      </c>
      <c r="AK377" s="246"/>
      <c r="AL377" s="246" t="s">
        <v>2756</v>
      </c>
      <c r="AM377" s="246" t="s">
        <v>2581</v>
      </c>
      <c r="AN377" s="246"/>
      <c r="AO377" s="246"/>
      <c r="AP377" s="246" t="s">
        <v>2812</v>
      </c>
    </row>
    <row r="378" spans="1:42" s="250" customFormat="1" ht="114.75" hidden="1">
      <c r="A378" s="246" t="s">
        <v>891</v>
      </c>
      <c r="B378" s="248">
        <v>32013</v>
      </c>
      <c r="C378" s="248" t="s">
        <v>352</v>
      </c>
      <c r="D378" s="248" t="s">
        <v>718</v>
      </c>
      <c r="E378" s="248" t="s">
        <v>354</v>
      </c>
      <c r="F378" s="248" t="s">
        <v>800</v>
      </c>
      <c r="G378" s="248">
        <v>8209911</v>
      </c>
      <c r="H378" s="248" t="s">
        <v>801</v>
      </c>
      <c r="I378" s="248" t="s">
        <v>648</v>
      </c>
      <c r="J378" s="248"/>
      <c r="K378" s="248" t="s">
        <v>802</v>
      </c>
      <c r="L378" s="248" t="s">
        <v>50</v>
      </c>
      <c r="M378" s="248" t="s">
        <v>32</v>
      </c>
      <c r="N378" s="248">
        <v>2008</v>
      </c>
      <c r="O378" s="248" t="s">
        <v>803</v>
      </c>
      <c r="P378" s="248" t="s">
        <v>799</v>
      </c>
      <c r="Q378" s="248">
        <v>327.60000000000002</v>
      </c>
      <c r="R378" s="248"/>
      <c r="S378" s="248" t="s">
        <v>649</v>
      </c>
      <c r="T378" s="246"/>
      <c r="U378" s="248">
        <v>8</v>
      </c>
      <c r="V378" s="248" t="s">
        <v>41</v>
      </c>
      <c r="W378" s="248" t="s">
        <v>689</v>
      </c>
      <c r="X378" s="248" t="s">
        <v>41</v>
      </c>
      <c r="Y378" s="248"/>
      <c r="Z378" s="246"/>
      <c r="AA378" s="246"/>
      <c r="AB378" s="248" t="s">
        <v>912</v>
      </c>
      <c r="AC378" s="248" t="s">
        <v>2573</v>
      </c>
      <c r="AD378" s="246"/>
      <c r="AE378" s="246"/>
      <c r="AF378" s="246"/>
      <c r="AG378" s="246"/>
      <c r="AH378" s="246"/>
      <c r="AI378" s="246">
        <v>9</v>
      </c>
      <c r="AJ378" s="152">
        <v>40853</v>
      </c>
      <c r="AK378" s="246"/>
      <c r="AL378" s="246" t="s">
        <v>2756</v>
      </c>
      <c r="AM378" s="246" t="s">
        <v>2581</v>
      </c>
      <c r="AN378" s="246"/>
      <c r="AO378" s="246"/>
      <c r="AP378" s="246" t="s">
        <v>2812</v>
      </c>
    </row>
    <row r="379" spans="1:42" s="250" customFormat="1" ht="178.5" hidden="1">
      <c r="A379" s="246" t="s">
        <v>891</v>
      </c>
      <c r="B379" s="248">
        <v>32011</v>
      </c>
      <c r="C379" s="248" t="s">
        <v>352</v>
      </c>
      <c r="D379" s="248" t="s">
        <v>709</v>
      </c>
      <c r="E379" s="248" t="s">
        <v>354</v>
      </c>
      <c r="F379" s="248" t="s">
        <v>805</v>
      </c>
      <c r="G379" s="248">
        <v>8210011</v>
      </c>
      <c r="H379" s="249" t="s">
        <v>806</v>
      </c>
      <c r="I379" s="248" t="s">
        <v>648</v>
      </c>
      <c r="J379" s="248"/>
      <c r="K379" s="248" t="s">
        <v>807</v>
      </c>
      <c r="L379" s="248" t="s">
        <v>50</v>
      </c>
      <c r="M379" s="248" t="s">
        <v>32</v>
      </c>
      <c r="N379" s="248">
        <v>2008</v>
      </c>
      <c r="O379" s="248" t="s">
        <v>808</v>
      </c>
      <c r="P379" s="248" t="s">
        <v>708</v>
      </c>
      <c r="Q379" s="248">
        <v>690.00000000000011</v>
      </c>
      <c r="R379" s="248"/>
      <c r="S379" s="248" t="s">
        <v>649</v>
      </c>
      <c r="T379" s="246"/>
      <c r="U379" s="248"/>
      <c r="V379" s="248" t="s">
        <v>811</v>
      </c>
      <c r="W379" s="248" t="s">
        <v>689</v>
      </c>
      <c r="X379" s="248" t="s">
        <v>2302</v>
      </c>
      <c r="Y379" s="248" t="s">
        <v>2495</v>
      </c>
      <c r="Z379" s="246"/>
      <c r="AA379" s="246"/>
      <c r="AB379" s="248" t="s">
        <v>912</v>
      </c>
      <c r="AC379" s="248" t="s">
        <v>2573</v>
      </c>
      <c r="AD379" s="246"/>
      <c r="AE379" s="246"/>
      <c r="AF379" s="246"/>
      <c r="AG379" s="246"/>
      <c r="AH379" s="246"/>
      <c r="AI379" s="246">
        <v>9</v>
      </c>
      <c r="AJ379" s="152">
        <v>40853</v>
      </c>
      <c r="AK379" s="246"/>
      <c r="AL379" s="246" t="s">
        <v>2756</v>
      </c>
      <c r="AM379" s="246" t="s">
        <v>2581</v>
      </c>
      <c r="AN379" s="246"/>
      <c r="AO379" s="246"/>
      <c r="AP379" s="246" t="s">
        <v>2812</v>
      </c>
    </row>
    <row r="380" spans="1:42" s="250" customFormat="1" ht="89.25">
      <c r="A380" s="246" t="s">
        <v>905</v>
      </c>
      <c r="B380" s="247" t="s">
        <v>642</v>
      </c>
      <c r="C380" s="248" t="s">
        <v>643</v>
      </c>
      <c r="D380" s="248" t="s">
        <v>644</v>
      </c>
      <c r="E380" s="248" t="s">
        <v>41</v>
      </c>
      <c r="F380" s="248" t="s">
        <v>41</v>
      </c>
      <c r="G380" s="248">
        <v>10594011</v>
      </c>
      <c r="H380" s="248" t="s">
        <v>812</v>
      </c>
      <c r="I380" s="248" t="s">
        <v>648</v>
      </c>
      <c r="J380" s="248"/>
      <c r="K380" s="248" t="s">
        <v>813</v>
      </c>
      <c r="L380" s="248" t="s">
        <v>41</v>
      </c>
      <c r="M380" s="248" t="s">
        <v>32</v>
      </c>
      <c r="N380" s="248">
        <v>2008</v>
      </c>
      <c r="O380" s="248" t="s">
        <v>814</v>
      </c>
      <c r="P380" s="248" t="s">
        <v>816</v>
      </c>
      <c r="Q380" s="248">
        <v>1</v>
      </c>
      <c r="R380" s="248"/>
      <c r="S380" s="248" t="s">
        <v>649</v>
      </c>
      <c r="T380" s="246"/>
      <c r="U380" s="248">
        <v>0.4</v>
      </c>
      <c r="V380" s="248" t="s">
        <v>41</v>
      </c>
      <c r="W380" s="248" t="s">
        <v>36</v>
      </c>
      <c r="X380" s="248" t="s">
        <v>41</v>
      </c>
      <c r="Y380" s="248"/>
      <c r="Z380" s="246"/>
      <c r="AA380" s="246"/>
      <c r="AB380" s="248" t="s">
        <v>41</v>
      </c>
      <c r="AC380" s="248" t="s">
        <v>2304</v>
      </c>
      <c r="AD380" s="246">
        <v>1</v>
      </c>
      <c r="AE380" s="246">
        <v>71364014</v>
      </c>
      <c r="AF380" s="246"/>
      <c r="AG380" s="246"/>
      <c r="AH380" s="246" t="s">
        <v>2589</v>
      </c>
      <c r="AI380" s="246">
        <v>2</v>
      </c>
      <c r="AJ380" s="152">
        <v>40865</v>
      </c>
      <c r="AK380" s="246"/>
      <c r="AL380" s="246" t="s">
        <v>2580</v>
      </c>
      <c r="AM380" s="246"/>
      <c r="AN380" s="246" t="s">
        <v>2581</v>
      </c>
      <c r="AO380" s="246">
        <f>AD380*U380</f>
        <v>0.4</v>
      </c>
      <c r="AP380" s="246" t="s">
        <v>2812</v>
      </c>
    </row>
  </sheetData>
  <autoFilter ref="A1:AO380">
    <filterColumn colId="0">
      <filters>
        <filter val="Alaska Department of Environmental Conservation"/>
        <filter val="Montana Department of Environmental Quality"/>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cement&amp;HWI cement kilns</vt:lpstr>
      <vt:lpstr>MWC</vt:lpstr>
      <vt:lpstr>gold mines</vt:lpstr>
      <vt:lpstr>Hg Cell Chlor-Alkali</vt:lpstr>
      <vt:lpstr>other categories</vt:lpstr>
      <vt:lpstr>Other_&amp;_Gold_For_Access_Import</vt:lpstr>
      <vt:lpstr>Other_&amp;_Gold_For_Access_TEXT</vt:lpstr>
    </vt:vector>
  </TitlesOfParts>
  <Company>US-EPA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Strum</dc:creator>
  <cp:lastModifiedBy>Madeleine Strum</cp:lastModifiedBy>
  <dcterms:created xsi:type="dcterms:W3CDTF">2011-09-23T23:25:34Z</dcterms:created>
  <dcterms:modified xsi:type="dcterms:W3CDTF">2011-12-15T01:01:57Z</dcterms:modified>
</cp:coreProperties>
</file>