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2"/>
  <workbookPr hidePivotFieldList="1"/>
  <mc:AlternateContent xmlns:mc="http://schemas.openxmlformats.org/markup-compatibility/2006">
    <mc:Choice Requires="x15">
      <x15ac:absPath xmlns:x15ac="http://schemas.microsoft.com/office/spreadsheetml/2010/11/ac" url="https://adminliveunc.sharepoint.com/sites/GSAAEDT24-00059/Shared Documents/General/deliverables/Task 4/lead-calc/"/>
    </mc:Choice>
  </mc:AlternateContent>
  <xr:revisionPtr revIDLastSave="0" documentId="8_{0E1BB4BA-840B-4884-8222-A36559117832}" xr6:coauthVersionLast="47" xr6:coauthVersionMax="47" xr10:uidLastSave="{00000000-0000-0000-0000-000000000000}"/>
  <bookViews>
    <workbookView xWindow="-57120" yWindow="480" windowWidth="22650" windowHeight="14490" firstSheet="4" activeTab="4" xr2:uid="{00000000-000D-0000-FFFF-FFFF00000000}"/>
  </bookViews>
  <sheets>
    <sheet name="nationwide-calcs" sheetId="1" r:id="rId1"/>
    <sheet name="table5.1" sheetId="3" r:id="rId2"/>
    <sheet name="methodology" sheetId="2" r:id="rId3"/>
    <sheet name="total_ops_by_state_and_scc" sheetId="4" r:id="rId4"/>
    <sheet name="state-calcs" sheetId="5" r:id="rId5"/>
  </sheets>
  <calcPr calcId="191028"/>
  <pivotCaches>
    <pivotCache cacheId="2977" r:id="rId6"/>
    <pivotCache cacheId="2978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5" l="1"/>
  <c r="F6" i="5"/>
  <c r="F7" i="5"/>
  <c r="G7" i="5" s="1"/>
  <c r="F8" i="5"/>
  <c r="G8" i="5" s="1"/>
  <c r="F9" i="5"/>
  <c r="F10" i="5"/>
  <c r="G10" i="5" s="1"/>
  <c r="F11" i="5"/>
  <c r="G11" i="5" s="1"/>
  <c r="F12" i="5"/>
  <c r="F13" i="5"/>
  <c r="F14" i="5"/>
  <c r="G14" i="5" s="1"/>
  <c r="F15" i="5"/>
  <c r="G15" i="5" s="1"/>
  <c r="F16" i="5"/>
  <c r="F17" i="5"/>
  <c r="F18" i="5"/>
  <c r="G18" i="5" s="1"/>
  <c r="F19" i="5"/>
  <c r="F20" i="5"/>
  <c r="F21" i="5"/>
  <c r="F22" i="5"/>
  <c r="F23" i="5"/>
  <c r="G23" i="5" s="1"/>
  <c r="F24" i="5"/>
  <c r="G24" i="5" s="1"/>
  <c r="F25" i="5"/>
  <c r="G25" i="5" s="1"/>
  <c r="F26" i="5"/>
  <c r="G26" i="5" s="1"/>
  <c r="F27" i="5"/>
  <c r="G27" i="5" s="1"/>
  <c r="F28" i="5"/>
  <c r="F29" i="5"/>
  <c r="F30" i="5"/>
  <c r="G30" i="5" s="1"/>
  <c r="F31" i="5"/>
  <c r="G31" i="5" s="1"/>
  <c r="F32" i="5"/>
  <c r="G32" i="5" s="1"/>
  <c r="F33" i="5"/>
  <c r="G33" i="5" s="1"/>
  <c r="F34" i="5"/>
  <c r="G34" i="5" s="1"/>
  <c r="F35" i="5"/>
  <c r="G35" i="5" s="1"/>
  <c r="F36" i="5"/>
  <c r="G36" i="5" s="1"/>
  <c r="F37" i="5"/>
  <c r="F38" i="5"/>
  <c r="F39" i="5"/>
  <c r="G39" i="5" s="1"/>
  <c r="F40" i="5"/>
  <c r="G40" i="5" s="1"/>
  <c r="F41" i="5"/>
  <c r="F42" i="5"/>
  <c r="G42" i="5" s="1"/>
  <c r="F43" i="5"/>
  <c r="G43" i="5" s="1"/>
  <c r="F44" i="5"/>
  <c r="F45" i="5"/>
  <c r="F46" i="5"/>
  <c r="G46" i="5" s="1"/>
  <c r="F47" i="5"/>
  <c r="G47" i="5" s="1"/>
  <c r="F48" i="5"/>
  <c r="F49" i="5"/>
  <c r="F50" i="5"/>
  <c r="G50" i="5" s="1"/>
  <c r="F51" i="5"/>
  <c r="G51" i="5" s="1"/>
  <c r="F52" i="5"/>
  <c r="G52" i="5" s="1"/>
  <c r="F53" i="5"/>
  <c r="F54" i="5"/>
  <c r="F55" i="5"/>
  <c r="G55" i="5" s="1"/>
  <c r="F56" i="5"/>
  <c r="G56" i="5" s="1"/>
  <c r="F57" i="5"/>
  <c r="F4" i="5"/>
  <c r="G4" i="5"/>
  <c r="G5" i="5"/>
  <c r="G6" i="5"/>
  <c r="G9" i="5"/>
  <c r="G12" i="5"/>
  <c r="G13" i="5"/>
  <c r="G16" i="5"/>
  <c r="G17" i="5"/>
  <c r="G19" i="5"/>
  <c r="G20" i="5"/>
  <c r="G21" i="5"/>
  <c r="G22" i="5"/>
  <c r="G28" i="5"/>
  <c r="G29" i="5"/>
  <c r="G37" i="5"/>
  <c r="G38" i="5"/>
  <c r="G41" i="5"/>
  <c r="G44" i="5"/>
  <c r="G45" i="5"/>
  <c r="G48" i="5"/>
  <c r="G49" i="5"/>
  <c r="G53" i="5"/>
  <c r="G54" i="5"/>
  <c r="G57" i="5" l="1"/>
  <c r="D319" i="4"/>
  <c r="D320" i="4"/>
  <c r="D321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C15" i="1"/>
  <c r="G9" i="1" s="1"/>
  <c r="G14" i="1" s="1"/>
  <c r="G15" i="1" s="1"/>
  <c r="B3" i="1"/>
  <c r="B2" i="1"/>
  <c r="B4" i="1" s="1"/>
  <c r="G3" i="1" s="1"/>
  <c r="J3" i="1" l="1"/>
</calcChain>
</file>

<file path=xl/sharedStrings.xml><?xml version="1.0" encoding="utf-8"?>
<sst xmlns="http://schemas.openxmlformats.org/spreadsheetml/2006/main" count="501" uniqueCount="138">
  <si>
    <t>Estimated Fuel Use (gal)</t>
  </si>
  <si>
    <t>IFpb = (FC × LC × Rt × CF) – LTOpb</t>
  </si>
  <si>
    <t>Fixed Wing: Piston</t>
  </si>
  <si>
    <t>Rotorcraft: Piston</t>
  </si>
  <si>
    <t>FC</t>
  </si>
  <si>
    <t>IF Pb (short tons)</t>
  </si>
  <si>
    <t>LC</t>
  </si>
  <si>
    <t>Rt</t>
  </si>
  <si>
    <t>2023 Values</t>
  </si>
  <si>
    <t>CF (g to ton)</t>
  </si>
  <si>
    <t>SCC</t>
  </si>
  <si>
    <t>Total_Ops</t>
  </si>
  <si>
    <t>LTOs</t>
  </si>
  <si>
    <t>LTO Pb (g) = (piston engine LTO)(avgas use (gal/LTO))(Conc. of lead in fuel)(1-Pb retention)</t>
  </si>
  <si>
    <t>piston LTOs</t>
  </si>
  <si>
    <t>avgas use</t>
  </si>
  <si>
    <t>LTO Pb (g)</t>
  </si>
  <si>
    <t>LTO Pb (tons)</t>
  </si>
  <si>
    <t>Row Labels</t>
  </si>
  <si>
    <t>Sum of Total_Ops</t>
  </si>
  <si>
    <t>Sum of LTOs</t>
  </si>
  <si>
    <t>(blank)</t>
  </si>
  <si>
    <t>Grand Total</t>
  </si>
  <si>
    <t>Table 5.1 - 2023 GENERAL AVIATION AND PART 135 TOTAL FUEL CONSUMED AND AVERAGE FUEL CONSUMPTION RATE BY AIRCRAFT TYPE</t>
  </si>
  <si>
    <t>FUEL TYPE</t>
  </si>
  <si>
    <t>Jet Fuel:  Turbine</t>
  </si>
  <si>
    <t>Aviation Fuel: 100-Low Lead</t>
  </si>
  <si>
    <t>Automotive Gasoline</t>
  </si>
  <si>
    <t>Total Fuel Use</t>
  </si>
  <si>
    <t>AIRCRAFT TYPE</t>
  </si>
  <si>
    <t>Average Rate GPH</t>
  </si>
  <si>
    <t>Estimated Fuel Use (thousand gal)</t>
  </si>
  <si>
    <t>Percent Standard Error</t>
  </si>
  <si>
    <t>Estimated Fuel Use (thous gal)</t>
  </si>
  <si>
    <t>Fixed Wing: Turboprop</t>
  </si>
  <si>
    <t>*</t>
  </si>
  <si>
    <t>Fixed Wing: Turbojet</t>
  </si>
  <si>
    <t>Rotorcraft: Turbine</t>
  </si>
  <si>
    <t>Other Aircraft</t>
  </si>
  <si>
    <t>Experimental</t>
  </si>
  <si>
    <t>Special Light-sport</t>
  </si>
  <si>
    <t> </t>
  </si>
  <si>
    <t>Total All Aircraft</t>
  </si>
  <si>
    <t>Table Notes:</t>
  </si>
  <si>
    <t>Columns may not add to totals due to rounding.</t>
  </si>
  <si>
    <t>"Total Fuel Use" includes consumption of other fuel types not reported separately.</t>
  </si>
  <si>
    <t xml:space="preserve">Experimental aircraft includes experimental light-sport and light-sport aircraft for which airworthiness certificates are not final. </t>
  </si>
  <si>
    <t>*Estimates are suppressed when there are too few survey observations to support reliable estimates. The activity is included in the total estimate for all aircraft.</t>
  </si>
  <si>
    <t>End of worksheet</t>
  </si>
  <si>
    <t xml:space="preserve">4.1.3 In-Flight Lead Emissions </t>
  </si>
  <si>
    <t>In-flight emissions are estimated for lead from GA and AT use of aviation gas in piston powered aircraft. The in-flight lead calculation was based on the lead content (2.12 grams/ gal) and total 2020 aviation gas usage (193 million gallons1) minus the GA and AT LTO lead emissions (176.20 tons), providing an in-flight lead estimate of 251.84 tons of lead. The calculation used the following equation:</t>
  </si>
  <si>
    <t>Cited from Source 6</t>
  </si>
  <si>
    <t xml:space="preserve">IFpb = (FC × LC × Rt × CF) – LTOpb </t>
  </si>
  <si>
    <t>Where:</t>
  </si>
  <si>
    <t>IFpb = Inflight lead estimates (tons of lead /year)</t>
  </si>
  <si>
    <t>FC = 2020 aviation gas fuel consumption (gallons/year)</t>
  </si>
  <si>
    <t xml:space="preserve">LC = Lead content of aviation gas (2.12 g lead/ gallon of fuel) </t>
  </si>
  <si>
    <t>Rt = Adjustment for lead retention rate of 5% equates to 0.95 Rt factor equation</t>
  </si>
  <si>
    <t>CF = Conversion factor g to ton</t>
  </si>
  <si>
    <t>LTOpb = Total lead emissions from GA and AT use of aviation gas associated with LTO activities (tons of lead / year)</t>
  </si>
  <si>
    <t>Source for 2023 data:</t>
  </si>
  <si>
    <t>https://www.faa.gov/data_research/aviation_data_statistics/general_aviation/cy2023</t>
  </si>
  <si>
    <t>Table 5.1 – 2023 GENERAL AVIATION AND PART 135 TOTAL FUEL CONSUMED AND AVERAGE FUEL CONSUMPTION RATE BY AIRCRAFT TYPE</t>
  </si>
  <si>
    <t>Source 6:</t>
  </si>
  <si>
    <t xml:space="preserve">U.S. EPA. Calculating Piston-Engine Aircraft Airport Inventories for Lead for the 2008 National Emissions Inventory. http://www.epa.gov/otaq/regs/nonroad/aviation/420b10044.pdf. Accessed March 30, 2011. </t>
  </si>
  <si>
    <t>New Source</t>
  </si>
  <si>
    <t>Lead Emissions from the Use of Leaded Aviation Gasoline in the United States. Assessment and Standards Division, Office of Transportation and Air Quality, U.S. Environmental Protection Agency. EPA420-R-08-020. October 2008</t>
  </si>
  <si>
    <t>LTO Pb (kg) = (piston engine LTO)(avggas gal/LTO)([Pb])(1-Pb retention) / 1,000 g/kg</t>
  </si>
  <si>
    <t>avggas gal/LTO --- EPA recommends consulting FAA GAATA (database of general aviation/air taxi) to determine how many piston-based aircraft and what portion of those are single engine versus double engine</t>
  </si>
  <si>
    <t xml:space="preserve">from this study: 16.96 lbs/LTO for average single engine which is then divided by avg density of 100LL avgas, 6 pounds per gallon, for 2.83 gal/LTO </t>
  </si>
  <si>
    <t>for twin-engine piston: 9.12 gal/LTO</t>
  </si>
  <si>
    <t>Then they multiplied 2.83 * 0.9 and added in 9.12 * 0.1 to get 3.46 gal/LTO, where 0.9 of the fleet are single-engine and 0.1 are twin-engine</t>
  </si>
  <si>
    <t>they used concentration of lead in fuel of 2.12 grams/gallon, so they multiplied 3.46 * 2.12 to get 7.34 g Pb/LTO</t>
  </si>
  <si>
    <t>Retention of lead is 5%, so emitted fraction is 0.95</t>
  </si>
  <si>
    <t>Quarterly shipment of new plane data supports 90% single engine, 10% twin engine fraction</t>
  </si>
  <si>
    <t>https://gama.aero/facts-and-statistics/quarterly-shipments-and-billings/</t>
  </si>
  <si>
    <t>also looked at this document, which hints at lower lead fuels and such:</t>
  </si>
  <si>
    <t>https://esassoc.com/news-and-ideas/2023/08/changing-course-on-aviation-emissions-the-transition-to-unleaded-aviation-gasoline/</t>
  </si>
  <si>
    <t>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</si>
  <si>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</si>
  <si>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</si>
  <si>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</si>
  <si>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</si>
  <si>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</si>
  <si>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</si>
  <si>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</si>
  <si>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</si>
  <si>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</si>
  <si>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</si>
  <si>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</si>
  <si>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</si>
  <si>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</si>
  <si>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</si>
  <si>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</si>
  <si>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</si>
  <si>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</si>
  <si>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</si>
  <si>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</si>
  <si>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</si>
  <si>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</si>
  <si>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</si>
  <si>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</si>
  <si>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</si>
  <si>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</si>
  <si>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</si>
  <si>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</si>
  <si>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</si>
  <si>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</si>
  <si>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</si>
  <si>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</si>
  <si>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</si>
  <si>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</si>
  <si>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</si>
  <si>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</si>
  <si>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</si>
  <si>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</si>
  <si>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</si>
  <si>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</si>
  <si>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</si>
  <si>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</si>
  <si>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</si>
  <si>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</si>
  <si>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</si>
  <si>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TR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</si>
  <si>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</si>
  <si>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</si>
  <si>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</si>
  <si>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</si>
  <si>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</si>
  <si>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</si>
  <si>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</si>
  <si>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</si>
  <si>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</si>
  <si>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STATE LEAD EMISSIONS</t>
  </si>
  <si>
    <t>* Note that DC lead is 0</t>
  </si>
  <si>
    <t>fraction of total LTOs approximates</t>
  </si>
  <si>
    <t>fraction fuel use</t>
  </si>
  <si>
    <t>State IF Pb (short 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</si>
</sst>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242424"/>
      <name val="Aptos Narrow"/>
      <charset val="1"/>
    </font>
    <font>
      <sz val="11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Aptos Narrow"/>
      <family val="2"/>
      <scheme val="minor"/>
    </font>
    <font>
      <sz val="12"/>
      <color rgb="FF000000"/>
      <name val="Aptos"/>
      <charset val="1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4" fillId="0" borderId="0" xfId="0" applyFont="1"/>
    <xf numFmtId="4" fontId="4" fillId="0" borderId="0" xfId="0" applyNumberFormat="1" applyFont="1"/>
    <xf numFmtId="0" fontId="4" fillId="0" borderId="2" xfId="0" applyFont="1" applyBorder="1"/>
    <xf numFmtId="4" fontId="4" fillId="0" borderId="2" xfId="0" applyNumberFormat="1" applyFont="1" applyBorder="1"/>
    <xf numFmtId="0" fontId="5" fillId="0" borderId="0" xfId="0" applyFont="1"/>
    <xf numFmtId="0" fontId="5" fillId="0" borderId="0" xfId="0" applyFont="1" applyAlignment="1">
      <alignment wrapText="1"/>
    </xf>
    <xf numFmtId="3" fontId="0" fillId="0" borderId="0" xfId="0" applyNumberFormat="1"/>
    <xf numFmtId="3" fontId="6" fillId="0" borderId="0" xfId="0" applyNumberFormat="1" applyFont="1"/>
    <xf numFmtId="0" fontId="7" fillId="0" borderId="0" xfId="0" applyFont="1"/>
    <xf numFmtId="0" fontId="6" fillId="0" borderId="0" xfId="0" applyFont="1"/>
    <xf numFmtId="0" fontId="0" fillId="0" borderId="0" xfId="0" pivotButton="1"/>
    <xf numFmtId="0" fontId="8" fillId="0" borderId="0" xfId="0" applyFont="1"/>
    <xf numFmtId="0" fontId="0" fillId="0" borderId="0" xfId="0" applyNumberFormat="1"/>
    <xf numFmtId="49" fontId="0" fillId="0" borderId="0" xfId="0" applyNumberFormat="1"/>
    <xf numFmtId="0" fontId="0" fillId="0" borderId="0" xfId="0" applyAlignment="1">
      <alignment horizontal="left"/>
    </xf>
    <xf numFmtId="0" fontId="6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6" fillId="0" borderId="6" xfId="0" applyFont="1" applyBorder="1"/>
    <xf numFmtId="0" fontId="6" fillId="0" borderId="0" xfId="0" applyFont="1" applyBorder="1"/>
    <xf numFmtId="0" fontId="0" fillId="0" borderId="8" xfId="0" applyBorder="1"/>
    <xf numFmtId="0" fontId="6" fillId="2" borderId="9" xfId="0" applyFont="1" applyFill="1" applyBorder="1"/>
    <xf numFmtId="0" fontId="0" fillId="0" borderId="9" xfId="0" applyBorder="1"/>
    <xf numFmtId="0" fontId="0" fillId="0" borderId="10" xfId="0" applyBorder="1"/>
    <xf numFmtId="0" fontId="3" fillId="0" borderId="2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ess, Brian Fredrik" refreshedDate="45818.359315856484" createdVersion="8" refreshedVersion="8" minRefreshableVersion="3" recordCount="317" xr:uid="{93CE55A9-67A6-4E0D-8D40-D6868A73D1A0}">
  <cacheSource type="worksheet">
    <worksheetSource ref="A1:D318" sheet="total_ops_by_state_and_scc"/>
  </cacheSource>
  <cacheFields count="4">
    <cacheField name="State" numFmtId="0">
      <sharedItems count="54">
        <s v="AK"/>
        <s v="AL"/>
        <s v="AR"/>
        <s v="AZ"/>
        <s v="CA"/>
        <s v="CO"/>
        <s v="CT"/>
        <s v="DC"/>
        <s v="DE"/>
        <s v="FL"/>
        <s v="GA"/>
        <s v="HI"/>
        <s v="IA"/>
        <s v="ID"/>
        <s v="IL"/>
        <s v="IN"/>
        <s v="KS"/>
        <s v="KY"/>
        <s v="LA"/>
        <s v="MA"/>
        <s v="MD"/>
        <s v="ME"/>
        <s v="MI"/>
        <s v="MN"/>
        <s v="MO"/>
        <s v="MS"/>
        <s v="MT"/>
        <s v="NC"/>
        <s v="ND"/>
        <s v="NE"/>
        <s v="NH"/>
        <s v="NJ"/>
        <s v="NM"/>
        <s v="NV"/>
        <s v="NY"/>
        <s v="OH"/>
        <s v="OK"/>
        <s v="OR"/>
        <s v="PA"/>
        <s v="PR"/>
        <s v="RI"/>
        <s v="SC"/>
        <s v="SD"/>
        <s v="TN"/>
        <s v="TR"/>
        <s v="TX"/>
        <s v="UT"/>
        <s v="VA"/>
        <s v="VI"/>
        <s v="VT"/>
        <s v="WA"/>
        <s v="WI"/>
        <s v="WV"/>
        <s v="WY"/>
      </sharedItems>
    </cacheField>
    <cacheField name="SCC" numFmtId="49">
      <sharedItems containsSemiMixedTypes="0" containsString="0" containsNumber="1" containsInteger="1" minValue="2275001000" maxValue="2280000000" count="7">
        <n v="2275001000"/>
        <n v="2275020000"/>
        <n v="2275050011"/>
        <n v="2275050012"/>
        <n v="2275060011"/>
        <n v="2275060012"/>
        <n v="2280000000" u="1"/>
      </sharedItems>
    </cacheField>
    <cacheField name="Total_Ops" numFmtId="0">
      <sharedItems containsSemiMixedTypes="0" containsString="0" containsNumber="1" containsInteger="1" minValue="118" maxValue="5405573"/>
    </cacheField>
    <cacheField name="LTOs" numFmtId="0">
      <sharedItems containsSemiMixedTypes="0" containsString="0" containsNumber="1" containsInteger="1" minValue="59" maxValue="27027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ess, Brian Fredrik" refreshedDate="45818.362875694445" createdVersion="8" refreshedVersion="8" minRefreshableVersion="3" recordCount="321" xr:uid="{E43CF8D0-35C4-42CE-B48C-930D5EF7BA0A}">
  <cacheSource type="worksheet">
    <worksheetSource ref="A1:D1048576" sheet="total_ops_by_state_and_scc"/>
  </cacheSource>
  <cacheFields count="4">
    <cacheField name="State" numFmtId="0">
      <sharedItems containsBlank="1"/>
    </cacheField>
    <cacheField name="SCC" numFmtId="49">
      <sharedItems containsString="0" containsBlank="1" containsNumber="1" containsInteger="1" minValue="2275001000" maxValue="2275060012" count="7">
        <n v="2275001000"/>
        <n v="2275020000"/>
        <n v="2275050011"/>
        <n v="2275050012"/>
        <n v="2275060011"/>
        <n v="2275060012"/>
        <m/>
      </sharedItems>
    </cacheField>
    <cacheField name="Total_Ops" numFmtId="0">
      <sharedItems containsString="0" containsBlank="1" containsNumber="1" containsInteger="1" minValue="118" maxValue="5405573"/>
    </cacheField>
    <cacheField name="LTOs" numFmtId="0">
      <sharedItems containsString="0" containsBlank="1" containsNumber="1" containsInteger="1" minValue="59" maxValue="27027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7">
  <r>
    <x v="0"/>
    <x v="0"/>
    <n v="222721"/>
    <n v="111361"/>
  </r>
  <r>
    <x v="0"/>
    <x v="1"/>
    <n v="191385"/>
    <n v="95693"/>
  </r>
  <r>
    <x v="0"/>
    <x v="2"/>
    <n v="957965"/>
    <n v="478983"/>
  </r>
  <r>
    <x v="0"/>
    <x v="3"/>
    <n v="772570"/>
    <n v="386285"/>
  </r>
  <r>
    <x v="0"/>
    <x v="4"/>
    <n v="436452"/>
    <n v="218226"/>
  </r>
  <r>
    <x v="0"/>
    <x v="5"/>
    <n v="377099"/>
    <n v="188550"/>
  </r>
  <r>
    <x v="1"/>
    <x v="0"/>
    <n v="663576"/>
    <n v="331788"/>
  </r>
  <r>
    <x v="1"/>
    <x v="1"/>
    <n v="79940"/>
    <n v="39970"/>
  </r>
  <r>
    <x v="1"/>
    <x v="2"/>
    <n v="1235695"/>
    <n v="617848"/>
  </r>
  <r>
    <x v="1"/>
    <x v="3"/>
    <n v="714615"/>
    <n v="357308"/>
  </r>
  <r>
    <x v="1"/>
    <x v="4"/>
    <n v="37528"/>
    <n v="18764"/>
  </r>
  <r>
    <x v="1"/>
    <x v="5"/>
    <n v="37935"/>
    <n v="18968"/>
  </r>
  <r>
    <x v="2"/>
    <x v="0"/>
    <n v="110227"/>
    <n v="55114"/>
  </r>
  <r>
    <x v="2"/>
    <x v="1"/>
    <n v="63809"/>
    <n v="31905"/>
  </r>
  <r>
    <x v="2"/>
    <x v="2"/>
    <n v="1174009"/>
    <n v="587005"/>
  </r>
  <r>
    <x v="2"/>
    <x v="3"/>
    <n v="675023"/>
    <n v="337512"/>
  </r>
  <r>
    <x v="2"/>
    <x v="4"/>
    <n v="21348"/>
    <n v="10674"/>
  </r>
  <r>
    <x v="2"/>
    <x v="5"/>
    <n v="22260"/>
    <n v="11130"/>
  </r>
  <r>
    <x v="3"/>
    <x v="0"/>
    <n v="336288"/>
    <n v="168144"/>
  </r>
  <r>
    <x v="3"/>
    <x v="1"/>
    <n v="462991"/>
    <n v="231496"/>
  </r>
  <r>
    <x v="3"/>
    <x v="2"/>
    <n v="1817429"/>
    <n v="908715"/>
  </r>
  <r>
    <x v="3"/>
    <x v="3"/>
    <n v="1125539"/>
    <n v="562770"/>
  </r>
  <r>
    <x v="3"/>
    <x v="4"/>
    <n v="329973"/>
    <n v="164987"/>
  </r>
  <r>
    <x v="3"/>
    <x v="5"/>
    <n v="270825"/>
    <n v="135413"/>
  </r>
  <r>
    <x v="4"/>
    <x v="0"/>
    <n v="155523"/>
    <n v="77762"/>
  </r>
  <r>
    <x v="4"/>
    <x v="1"/>
    <n v="1851899"/>
    <n v="925950"/>
  </r>
  <r>
    <x v="4"/>
    <x v="2"/>
    <n v="5405573"/>
    <n v="2702787"/>
  </r>
  <r>
    <x v="4"/>
    <x v="3"/>
    <n v="3557196"/>
    <n v="1778598"/>
  </r>
  <r>
    <x v="4"/>
    <x v="4"/>
    <n v="214538"/>
    <n v="107269"/>
  </r>
  <r>
    <x v="4"/>
    <x v="5"/>
    <n v="302571"/>
    <n v="151286"/>
  </r>
  <r>
    <x v="5"/>
    <x v="0"/>
    <n v="272524"/>
    <n v="136262"/>
  </r>
  <r>
    <x v="5"/>
    <x v="1"/>
    <n v="707528"/>
    <n v="353764"/>
  </r>
  <r>
    <x v="5"/>
    <x v="2"/>
    <n v="1281983"/>
    <n v="640992"/>
  </r>
  <r>
    <x v="5"/>
    <x v="3"/>
    <n v="776081"/>
    <n v="388041"/>
  </r>
  <r>
    <x v="5"/>
    <x v="4"/>
    <n v="115695"/>
    <n v="57848"/>
  </r>
  <r>
    <x v="5"/>
    <x v="5"/>
    <n v="154495"/>
    <n v="77248"/>
  </r>
  <r>
    <x v="6"/>
    <x v="0"/>
    <n v="8954"/>
    <n v="4477"/>
  </r>
  <r>
    <x v="6"/>
    <x v="1"/>
    <n v="62265"/>
    <n v="31133"/>
  </r>
  <r>
    <x v="6"/>
    <x v="2"/>
    <n v="378387"/>
    <n v="189194"/>
  </r>
  <r>
    <x v="6"/>
    <x v="3"/>
    <n v="164442"/>
    <n v="82221"/>
  </r>
  <r>
    <x v="6"/>
    <x v="4"/>
    <n v="16503"/>
    <n v="8252"/>
  </r>
  <r>
    <x v="6"/>
    <x v="5"/>
    <n v="33842"/>
    <n v="16921"/>
  </r>
  <r>
    <x v="7"/>
    <x v="0"/>
    <n v="118"/>
    <n v="59"/>
  </r>
  <r>
    <x v="7"/>
    <x v="3"/>
    <n v="10691"/>
    <n v="5346"/>
  </r>
  <r>
    <x v="8"/>
    <x v="0"/>
    <n v="12620"/>
    <n v="6310"/>
  </r>
  <r>
    <x v="8"/>
    <x v="1"/>
    <n v="4221"/>
    <n v="2111"/>
  </r>
  <r>
    <x v="8"/>
    <x v="2"/>
    <n v="94759"/>
    <n v="47380"/>
  </r>
  <r>
    <x v="8"/>
    <x v="3"/>
    <n v="52004"/>
    <n v="26002"/>
  </r>
  <r>
    <x v="8"/>
    <x v="4"/>
    <n v="4556"/>
    <n v="2278"/>
  </r>
  <r>
    <x v="8"/>
    <x v="5"/>
    <n v="2481"/>
    <n v="1241"/>
  </r>
  <r>
    <x v="9"/>
    <x v="0"/>
    <n v="606638"/>
    <n v="303319"/>
  </r>
  <r>
    <x v="9"/>
    <x v="1"/>
    <n v="1609255"/>
    <n v="804628"/>
  </r>
  <r>
    <x v="9"/>
    <x v="2"/>
    <n v="5015650"/>
    <n v="2507825"/>
  </r>
  <r>
    <x v="9"/>
    <x v="3"/>
    <n v="3325320"/>
    <n v="1662660"/>
  </r>
  <r>
    <x v="9"/>
    <x v="4"/>
    <n v="335162"/>
    <n v="167581"/>
  </r>
  <r>
    <x v="9"/>
    <x v="5"/>
    <n v="413183"/>
    <n v="206592"/>
  </r>
  <r>
    <x v="10"/>
    <x v="0"/>
    <n v="288028"/>
    <n v="144014"/>
  </r>
  <r>
    <x v="10"/>
    <x v="1"/>
    <n v="820103"/>
    <n v="410052"/>
  </r>
  <r>
    <x v="10"/>
    <x v="2"/>
    <n v="1505661"/>
    <n v="752831"/>
  </r>
  <r>
    <x v="10"/>
    <x v="3"/>
    <n v="863377"/>
    <n v="431689"/>
  </r>
  <r>
    <x v="10"/>
    <x v="4"/>
    <n v="51039"/>
    <n v="25520"/>
  </r>
  <r>
    <x v="10"/>
    <x v="5"/>
    <n v="47906"/>
    <n v="23953"/>
  </r>
  <r>
    <x v="11"/>
    <x v="0"/>
    <n v="61022"/>
    <n v="30511"/>
  </r>
  <r>
    <x v="11"/>
    <x v="1"/>
    <n v="324209"/>
    <n v="162105"/>
  </r>
  <r>
    <x v="11"/>
    <x v="2"/>
    <n v="175709"/>
    <n v="87855"/>
  </r>
  <r>
    <x v="11"/>
    <x v="3"/>
    <n v="261302"/>
    <n v="130651"/>
  </r>
  <r>
    <x v="11"/>
    <x v="4"/>
    <n v="79878"/>
    <n v="39939"/>
  </r>
  <r>
    <x v="11"/>
    <x v="5"/>
    <n v="220791"/>
    <n v="110396"/>
  </r>
  <r>
    <x v="12"/>
    <x v="0"/>
    <n v="22197"/>
    <n v="11099"/>
  </r>
  <r>
    <x v="12"/>
    <x v="1"/>
    <n v="57872"/>
    <n v="28936"/>
  </r>
  <r>
    <x v="12"/>
    <x v="2"/>
    <n v="589976"/>
    <n v="294988"/>
  </r>
  <r>
    <x v="12"/>
    <x v="3"/>
    <n v="376166"/>
    <n v="188083"/>
  </r>
  <r>
    <x v="12"/>
    <x v="4"/>
    <n v="22328"/>
    <n v="11164"/>
  </r>
  <r>
    <x v="12"/>
    <x v="5"/>
    <n v="18722"/>
    <n v="9361"/>
  </r>
  <r>
    <x v="13"/>
    <x v="0"/>
    <n v="13713"/>
    <n v="6857"/>
  </r>
  <r>
    <x v="13"/>
    <x v="1"/>
    <n v="69922"/>
    <n v="34961"/>
  </r>
  <r>
    <x v="13"/>
    <x v="2"/>
    <n v="715615"/>
    <n v="357808"/>
  </r>
  <r>
    <x v="13"/>
    <x v="3"/>
    <n v="444234"/>
    <n v="222117"/>
  </r>
  <r>
    <x v="13"/>
    <x v="4"/>
    <n v="68793"/>
    <n v="34397"/>
  </r>
  <r>
    <x v="13"/>
    <x v="5"/>
    <n v="46679"/>
    <n v="23340"/>
  </r>
  <r>
    <x v="14"/>
    <x v="0"/>
    <n v="44443"/>
    <n v="22222"/>
  </r>
  <r>
    <x v="14"/>
    <x v="1"/>
    <n v="921311"/>
    <n v="460656"/>
  </r>
  <r>
    <x v="14"/>
    <x v="2"/>
    <n v="1710825"/>
    <n v="855413"/>
  </r>
  <r>
    <x v="14"/>
    <x v="3"/>
    <n v="966544"/>
    <n v="483272"/>
  </r>
  <r>
    <x v="14"/>
    <x v="4"/>
    <n v="125768"/>
    <n v="62884"/>
  </r>
  <r>
    <x v="14"/>
    <x v="5"/>
    <n v="225243"/>
    <n v="112622"/>
  </r>
  <r>
    <x v="15"/>
    <x v="0"/>
    <n v="31352"/>
    <n v="15676"/>
  </r>
  <r>
    <x v="15"/>
    <x v="1"/>
    <n v="156476"/>
    <n v="78238"/>
  </r>
  <r>
    <x v="15"/>
    <x v="2"/>
    <n v="882374"/>
    <n v="441187"/>
  </r>
  <r>
    <x v="15"/>
    <x v="3"/>
    <n v="521047"/>
    <n v="260524"/>
  </r>
  <r>
    <x v="15"/>
    <x v="4"/>
    <n v="72440"/>
    <n v="36220"/>
  </r>
  <r>
    <x v="15"/>
    <x v="5"/>
    <n v="92289"/>
    <n v="46145"/>
  </r>
  <r>
    <x v="16"/>
    <x v="0"/>
    <n v="262620"/>
    <n v="131310"/>
  </r>
  <r>
    <x v="16"/>
    <x v="1"/>
    <n v="32750"/>
    <n v="16375"/>
  </r>
  <r>
    <x v="16"/>
    <x v="2"/>
    <n v="988047"/>
    <n v="494024"/>
  </r>
  <r>
    <x v="16"/>
    <x v="3"/>
    <n v="581422"/>
    <n v="290711"/>
  </r>
  <r>
    <x v="16"/>
    <x v="4"/>
    <n v="37503"/>
    <n v="18752"/>
  </r>
  <r>
    <x v="16"/>
    <x v="5"/>
    <n v="29986"/>
    <n v="14993"/>
  </r>
  <r>
    <x v="17"/>
    <x v="0"/>
    <n v="65187"/>
    <n v="32594"/>
  </r>
  <r>
    <x v="17"/>
    <x v="1"/>
    <n v="310208"/>
    <n v="155104"/>
  </r>
  <r>
    <x v="17"/>
    <x v="2"/>
    <n v="571155"/>
    <n v="285578"/>
  </r>
  <r>
    <x v="17"/>
    <x v="3"/>
    <n v="362167"/>
    <n v="181084"/>
  </r>
  <r>
    <x v="17"/>
    <x v="4"/>
    <n v="49096"/>
    <n v="24548"/>
  </r>
  <r>
    <x v="17"/>
    <x v="5"/>
    <n v="47962"/>
    <n v="23981"/>
  </r>
  <r>
    <x v="18"/>
    <x v="0"/>
    <n v="234596"/>
    <n v="117298"/>
  </r>
  <r>
    <x v="18"/>
    <x v="1"/>
    <n v="157138"/>
    <n v="78569"/>
  </r>
  <r>
    <x v="18"/>
    <x v="2"/>
    <n v="1097740"/>
    <n v="548870"/>
  </r>
  <r>
    <x v="18"/>
    <x v="3"/>
    <n v="607326"/>
    <n v="303663"/>
  </r>
  <r>
    <x v="18"/>
    <x v="4"/>
    <n v="99898"/>
    <n v="49949"/>
  </r>
  <r>
    <x v="18"/>
    <x v="5"/>
    <n v="60808"/>
    <n v="30404"/>
  </r>
  <r>
    <x v="19"/>
    <x v="0"/>
    <n v="56305"/>
    <n v="28153"/>
  </r>
  <r>
    <x v="19"/>
    <x v="1"/>
    <n v="347590"/>
    <n v="173795"/>
  </r>
  <r>
    <x v="19"/>
    <x v="2"/>
    <n v="722132"/>
    <n v="361066"/>
  </r>
  <r>
    <x v="19"/>
    <x v="3"/>
    <n v="372305"/>
    <n v="186153"/>
  </r>
  <r>
    <x v="19"/>
    <x v="4"/>
    <n v="90651"/>
    <n v="45326"/>
  </r>
  <r>
    <x v="19"/>
    <x v="5"/>
    <n v="103890"/>
    <n v="51945"/>
  </r>
  <r>
    <x v="20"/>
    <x v="0"/>
    <n v="85930"/>
    <n v="42965"/>
  </r>
  <r>
    <x v="20"/>
    <x v="1"/>
    <n v="210771"/>
    <n v="105386"/>
  </r>
  <r>
    <x v="20"/>
    <x v="2"/>
    <n v="505653"/>
    <n v="252827"/>
  </r>
  <r>
    <x v="20"/>
    <x v="3"/>
    <n v="287608"/>
    <n v="143804"/>
  </r>
  <r>
    <x v="20"/>
    <x v="4"/>
    <n v="13514"/>
    <n v="6757"/>
  </r>
  <r>
    <x v="20"/>
    <x v="5"/>
    <n v="22046"/>
    <n v="11023"/>
  </r>
  <r>
    <x v="21"/>
    <x v="0"/>
    <n v="20501"/>
    <n v="10251"/>
  </r>
  <r>
    <x v="21"/>
    <x v="1"/>
    <n v="36517"/>
    <n v="18259"/>
  </r>
  <r>
    <x v="21"/>
    <x v="2"/>
    <n v="298464"/>
    <n v="149232"/>
  </r>
  <r>
    <x v="21"/>
    <x v="3"/>
    <n v="174691"/>
    <n v="87346"/>
  </r>
  <r>
    <x v="21"/>
    <x v="4"/>
    <n v="36240"/>
    <n v="18120"/>
  </r>
  <r>
    <x v="21"/>
    <x v="5"/>
    <n v="25413"/>
    <n v="12707"/>
  </r>
  <r>
    <x v="22"/>
    <x v="0"/>
    <n v="63278"/>
    <n v="31639"/>
  </r>
  <r>
    <x v="22"/>
    <x v="1"/>
    <n v="359428"/>
    <n v="179714"/>
  </r>
  <r>
    <x v="22"/>
    <x v="2"/>
    <n v="1177935"/>
    <n v="588968"/>
  </r>
  <r>
    <x v="22"/>
    <x v="3"/>
    <n v="675928"/>
    <n v="337964"/>
  </r>
  <r>
    <x v="22"/>
    <x v="4"/>
    <n v="112176"/>
    <n v="56088"/>
  </r>
  <r>
    <x v="22"/>
    <x v="5"/>
    <n v="79070"/>
    <n v="39535"/>
  </r>
  <r>
    <x v="23"/>
    <x v="0"/>
    <n v="23129"/>
    <n v="11565"/>
  </r>
  <r>
    <x v="23"/>
    <x v="1"/>
    <n v="312533"/>
    <n v="156267"/>
  </r>
  <r>
    <x v="23"/>
    <x v="2"/>
    <n v="1255759"/>
    <n v="627880"/>
  </r>
  <r>
    <x v="23"/>
    <x v="3"/>
    <n v="696268"/>
    <n v="348134"/>
  </r>
  <r>
    <x v="23"/>
    <x v="4"/>
    <n v="61835"/>
    <n v="30918"/>
  </r>
  <r>
    <x v="23"/>
    <x v="5"/>
    <n v="57846"/>
    <n v="28923"/>
  </r>
  <r>
    <x v="24"/>
    <x v="0"/>
    <n v="49804"/>
    <n v="24902"/>
  </r>
  <r>
    <x v="24"/>
    <x v="1"/>
    <n v="271809"/>
    <n v="135905"/>
  </r>
  <r>
    <x v="24"/>
    <x v="2"/>
    <n v="1016365"/>
    <n v="508183"/>
  </r>
  <r>
    <x v="24"/>
    <x v="3"/>
    <n v="578319"/>
    <n v="289160"/>
  </r>
  <r>
    <x v="24"/>
    <x v="4"/>
    <n v="66812"/>
    <n v="33406"/>
  </r>
  <r>
    <x v="24"/>
    <x v="5"/>
    <n v="62113"/>
    <n v="31057"/>
  </r>
  <r>
    <x v="25"/>
    <x v="0"/>
    <n v="713830"/>
    <n v="356915"/>
  </r>
  <r>
    <x v="25"/>
    <x v="1"/>
    <n v="38047"/>
    <n v="19024"/>
  </r>
  <r>
    <x v="25"/>
    <x v="2"/>
    <n v="841780"/>
    <n v="420890"/>
  </r>
  <r>
    <x v="25"/>
    <x v="3"/>
    <n v="465565"/>
    <n v="232783"/>
  </r>
  <r>
    <x v="25"/>
    <x v="4"/>
    <n v="23788"/>
    <n v="11894"/>
  </r>
  <r>
    <x v="25"/>
    <x v="5"/>
    <n v="17922"/>
    <n v="8961"/>
  </r>
  <r>
    <x v="26"/>
    <x v="0"/>
    <n v="23801"/>
    <n v="11901"/>
  </r>
  <r>
    <x v="26"/>
    <x v="1"/>
    <n v="65578"/>
    <n v="32789"/>
  </r>
  <r>
    <x v="26"/>
    <x v="2"/>
    <n v="408537"/>
    <n v="204269"/>
  </r>
  <r>
    <x v="26"/>
    <x v="3"/>
    <n v="341595"/>
    <n v="170798"/>
  </r>
  <r>
    <x v="26"/>
    <x v="4"/>
    <n v="40465"/>
    <n v="20233"/>
  </r>
  <r>
    <x v="26"/>
    <x v="5"/>
    <n v="56262"/>
    <n v="28131"/>
  </r>
  <r>
    <x v="27"/>
    <x v="0"/>
    <n v="347056"/>
    <n v="173528"/>
  </r>
  <r>
    <x v="27"/>
    <x v="1"/>
    <n v="641662"/>
    <n v="320831"/>
  </r>
  <r>
    <x v="27"/>
    <x v="2"/>
    <n v="1299646"/>
    <n v="649823"/>
  </r>
  <r>
    <x v="27"/>
    <x v="3"/>
    <n v="856212"/>
    <n v="428106"/>
  </r>
  <r>
    <x v="27"/>
    <x v="4"/>
    <n v="74477"/>
    <n v="37239"/>
  </r>
  <r>
    <x v="27"/>
    <x v="5"/>
    <n v="157703"/>
    <n v="78852"/>
  </r>
  <r>
    <x v="28"/>
    <x v="0"/>
    <n v="73023"/>
    <n v="36512"/>
  </r>
  <r>
    <x v="28"/>
    <x v="1"/>
    <n v="33469"/>
    <n v="16735"/>
  </r>
  <r>
    <x v="28"/>
    <x v="2"/>
    <n v="480075"/>
    <n v="240038"/>
  </r>
  <r>
    <x v="28"/>
    <x v="3"/>
    <n v="296058"/>
    <n v="148029"/>
  </r>
  <r>
    <x v="28"/>
    <x v="4"/>
    <n v="100033"/>
    <n v="50017"/>
  </r>
  <r>
    <x v="28"/>
    <x v="5"/>
    <n v="68069"/>
    <n v="34035"/>
  </r>
  <r>
    <x v="29"/>
    <x v="0"/>
    <n v="78205"/>
    <n v="39103"/>
  </r>
  <r>
    <x v="29"/>
    <x v="1"/>
    <n v="65052"/>
    <n v="32526"/>
  </r>
  <r>
    <x v="29"/>
    <x v="2"/>
    <n v="488450"/>
    <n v="244225"/>
  </r>
  <r>
    <x v="29"/>
    <x v="3"/>
    <n v="293661"/>
    <n v="146831"/>
  </r>
  <r>
    <x v="29"/>
    <x v="4"/>
    <n v="26691"/>
    <n v="13346"/>
  </r>
  <r>
    <x v="29"/>
    <x v="5"/>
    <n v="31926"/>
    <n v="15963"/>
  </r>
  <r>
    <x v="30"/>
    <x v="0"/>
    <n v="16100"/>
    <n v="8050"/>
  </r>
  <r>
    <x v="30"/>
    <x v="1"/>
    <n v="19671"/>
    <n v="9836"/>
  </r>
  <r>
    <x v="30"/>
    <x v="2"/>
    <n v="239263"/>
    <n v="119632"/>
  </r>
  <r>
    <x v="30"/>
    <x v="3"/>
    <n v="138579"/>
    <n v="69290"/>
  </r>
  <r>
    <x v="30"/>
    <x v="4"/>
    <n v="17251"/>
    <n v="8626"/>
  </r>
  <r>
    <x v="30"/>
    <x v="5"/>
    <n v="15695"/>
    <n v="7848"/>
  </r>
  <r>
    <x v="31"/>
    <x v="0"/>
    <n v="23460"/>
    <n v="11730"/>
  </r>
  <r>
    <x v="31"/>
    <x v="1"/>
    <n v="420388"/>
    <n v="210194"/>
  </r>
  <r>
    <x v="31"/>
    <x v="2"/>
    <n v="835328"/>
    <n v="417664"/>
  </r>
  <r>
    <x v="31"/>
    <x v="3"/>
    <n v="491975"/>
    <n v="245988"/>
  </r>
  <r>
    <x v="31"/>
    <x v="4"/>
    <n v="89719"/>
    <n v="44860"/>
  </r>
  <r>
    <x v="31"/>
    <x v="5"/>
    <n v="62707"/>
    <n v="31354"/>
  </r>
  <r>
    <x v="32"/>
    <x v="0"/>
    <n v="94104"/>
    <n v="47052"/>
  </r>
  <r>
    <x v="32"/>
    <x v="1"/>
    <n v="68525"/>
    <n v="34263"/>
  </r>
  <r>
    <x v="32"/>
    <x v="2"/>
    <n v="410094"/>
    <n v="205047"/>
  </r>
  <r>
    <x v="32"/>
    <x v="3"/>
    <n v="267266"/>
    <n v="133633"/>
  </r>
  <r>
    <x v="32"/>
    <x v="4"/>
    <n v="19946"/>
    <n v="9973"/>
  </r>
  <r>
    <x v="32"/>
    <x v="5"/>
    <n v="33737"/>
    <n v="16869"/>
  </r>
  <r>
    <x v="33"/>
    <x v="0"/>
    <n v="70475"/>
    <n v="35238"/>
  </r>
  <r>
    <x v="33"/>
    <x v="1"/>
    <n v="470308"/>
    <n v="235154"/>
  </r>
  <r>
    <x v="33"/>
    <x v="2"/>
    <n v="424249"/>
    <n v="212125"/>
  </r>
  <r>
    <x v="33"/>
    <x v="3"/>
    <n v="311729"/>
    <n v="155865"/>
  </r>
  <r>
    <x v="33"/>
    <x v="4"/>
    <n v="101396"/>
    <n v="50698"/>
  </r>
  <r>
    <x v="33"/>
    <x v="5"/>
    <n v="214434"/>
    <n v="107217"/>
  </r>
  <r>
    <x v="34"/>
    <x v="0"/>
    <n v="63978"/>
    <n v="31989"/>
  </r>
  <r>
    <x v="34"/>
    <x v="1"/>
    <n v="1012729"/>
    <n v="506365"/>
  </r>
  <r>
    <x v="34"/>
    <x v="2"/>
    <n v="1391505"/>
    <n v="695753"/>
  </r>
  <r>
    <x v="34"/>
    <x v="3"/>
    <n v="974756"/>
    <n v="487378"/>
  </r>
  <r>
    <x v="34"/>
    <x v="4"/>
    <n v="131794"/>
    <n v="65897"/>
  </r>
  <r>
    <x v="34"/>
    <x v="5"/>
    <n v="151038"/>
    <n v="75519"/>
  </r>
  <r>
    <x v="35"/>
    <x v="0"/>
    <n v="39753"/>
    <n v="19877"/>
  </r>
  <r>
    <x v="35"/>
    <x v="1"/>
    <n v="222958"/>
    <n v="111479"/>
  </r>
  <r>
    <x v="35"/>
    <x v="2"/>
    <n v="1927078"/>
    <n v="963539"/>
  </r>
  <r>
    <x v="35"/>
    <x v="3"/>
    <n v="1081757"/>
    <n v="540879"/>
  </r>
  <r>
    <x v="35"/>
    <x v="4"/>
    <n v="139623"/>
    <n v="69812"/>
  </r>
  <r>
    <x v="35"/>
    <x v="5"/>
    <n v="104077"/>
    <n v="52039"/>
  </r>
  <r>
    <x v="36"/>
    <x v="0"/>
    <n v="524129"/>
    <n v="262065"/>
  </r>
  <r>
    <x v="36"/>
    <x v="1"/>
    <n v="91609"/>
    <n v="45805"/>
  </r>
  <r>
    <x v="36"/>
    <x v="2"/>
    <n v="938086"/>
    <n v="469043"/>
  </r>
  <r>
    <x v="36"/>
    <x v="3"/>
    <n v="538135"/>
    <n v="269068"/>
  </r>
  <r>
    <x v="36"/>
    <x v="4"/>
    <n v="43875"/>
    <n v="21938"/>
  </r>
  <r>
    <x v="36"/>
    <x v="5"/>
    <n v="38843"/>
    <n v="19422"/>
  </r>
  <r>
    <x v="37"/>
    <x v="0"/>
    <n v="49764"/>
    <n v="24882"/>
  </r>
  <r>
    <x v="37"/>
    <x v="1"/>
    <n v="199450"/>
    <n v="99725"/>
  </r>
  <r>
    <x v="37"/>
    <x v="2"/>
    <n v="1102681"/>
    <n v="551341"/>
  </r>
  <r>
    <x v="37"/>
    <x v="3"/>
    <n v="708793"/>
    <n v="354397"/>
  </r>
  <r>
    <x v="37"/>
    <x v="4"/>
    <n v="39938"/>
    <n v="19969"/>
  </r>
  <r>
    <x v="37"/>
    <x v="5"/>
    <n v="48708"/>
    <n v="24354"/>
  </r>
  <r>
    <x v="38"/>
    <x v="0"/>
    <n v="56045"/>
    <n v="28023"/>
  </r>
  <r>
    <x v="38"/>
    <x v="1"/>
    <n v="408595"/>
    <n v="204298"/>
  </r>
  <r>
    <x v="38"/>
    <x v="2"/>
    <n v="1338302"/>
    <n v="669151"/>
  </r>
  <r>
    <x v="38"/>
    <x v="3"/>
    <n v="811290"/>
    <n v="405645"/>
  </r>
  <r>
    <x v="38"/>
    <x v="4"/>
    <n v="83795"/>
    <n v="41898"/>
  </r>
  <r>
    <x v="38"/>
    <x v="5"/>
    <n v="129411"/>
    <n v="64706"/>
  </r>
  <r>
    <x v="39"/>
    <x v="0"/>
    <n v="12699"/>
    <n v="6350"/>
  </r>
  <r>
    <x v="39"/>
    <x v="1"/>
    <n v="90535"/>
    <n v="45268"/>
  </r>
  <r>
    <x v="39"/>
    <x v="2"/>
    <n v="109884"/>
    <n v="54942"/>
  </r>
  <r>
    <x v="39"/>
    <x v="3"/>
    <n v="83399"/>
    <n v="41700"/>
  </r>
  <r>
    <x v="39"/>
    <x v="4"/>
    <n v="83276"/>
    <n v="41638"/>
  </r>
  <r>
    <x v="39"/>
    <x v="5"/>
    <n v="91015"/>
    <n v="45508"/>
  </r>
  <r>
    <x v="40"/>
    <x v="0"/>
    <n v="9279"/>
    <n v="4640"/>
  </r>
  <r>
    <x v="40"/>
    <x v="1"/>
    <n v="35725"/>
    <n v="17863"/>
  </r>
  <r>
    <x v="40"/>
    <x v="2"/>
    <n v="44978"/>
    <n v="22489"/>
  </r>
  <r>
    <x v="40"/>
    <x v="3"/>
    <n v="49875"/>
    <n v="24938"/>
  </r>
  <r>
    <x v="40"/>
    <x v="4"/>
    <n v="17016"/>
    <n v="8508"/>
  </r>
  <r>
    <x v="40"/>
    <x v="5"/>
    <n v="14461"/>
    <n v="7231"/>
  </r>
  <r>
    <x v="41"/>
    <x v="0"/>
    <n v="211959"/>
    <n v="105980"/>
  </r>
  <r>
    <x v="41"/>
    <x v="1"/>
    <n v="153109"/>
    <n v="76555"/>
  </r>
  <r>
    <x v="41"/>
    <x v="2"/>
    <n v="532926"/>
    <n v="266463"/>
  </r>
  <r>
    <x v="41"/>
    <x v="3"/>
    <n v="365047"/>
    <n v="182524"/>
  </r>
  <r>
    <x v="41"/>
    <x v="4"/>
    <n v="70430"/>
    <n v="35215"/>
  </r>
  <r>
    <x v="41"/>
    <x v="5"/>
    <n v="114599"/>
    <n v="57300"/>
  </r>
  <r>
    <x v="42"/>
    <x v="0"/>
    <n v="11400"/>
    <n v="5700"/>
  </r>
  <r>
    <x v="42"/>
    <x v="1"/>
    <n v="29974"/>
    <n v="14987"/>
  </r>
  <r>
    <x v="42"/>
    <x v="2"/>
    <n v="275859"/>
    <n v="137930"/>
  </r>
  <r>
    <x v="42"/>
    <x v="3"/>
    <n v="191116"/>
    <n v="95558"/>
  </r>
  <r>
    <x v="42"/>
    <x v="4"/>
    <n v="15860"/>
    <n v="7930"/>
  </r>
  <r>
    <x v="42"/>
    <x v="5"/>
    <n v="24159"/>
    <n v="12080"/>
  </r>
  <r>
    <x v="43"/>
    <x v="0"/>
    <n v="65142"/>
    <n v="32571"/>
  </r>
  <r>
    <x v="43"/>
    <x v="1"/>
    <n v="448558"/>
    <n v="224279"/>
  </r>
  <r>
    <x v="43"/>
    <x v="2"/>
    <n v="1043075"/>
    <n v="521538"/>
  </r>
  <r>
    <x v="43"/>
    <x v="3"/>
    <n v="696045"/>
    <n v="348023"/>
  </r>
  <r>
    <x v="43"/>
    <x v="4"/>
    <n v="69269"/>
    <n v="34635"/>
  </r>
  <r>
    <x v="43"/>
    <x v="5"/>
    <n v="97135"/>
    <n v="48568"/>
  </r>
  <r>
    <x v="44"/>
    <x v="0"/>
    <n v="220"/>
    <n v="110"/>
  </r>
  <r>
    <x v="44"/>
    <x v="1"/>
    <n v="7969"/>
    <n v="3985"/>
  </r>
  <r>
    <x v="44"/>
    <x v="2"/>
    <n v="25197"/>
    <n v="12599"/>
  </r>
  <r>
    <x v="44"/>
    <x v="3"/>
    <n v="13865"/>
    <n v="6933"/>
  </r>
  <r>
    <x v="44"/>
    <x v="4"/>
    <n v="3295"/>
    <n v="1648"/>
  </r>
  <r>
    <x v="44"/>
    <x v="5"/>
    <n v="1802"/>
    <n v="901"/>
  </r>
  <r>
    <x v="45"/>
    <x v="0"/>
    <n v="757526"/>
    <n v="378763"/>
  </r>
  <r>
    <x v="45"/>
    <x v="1"/>
    <n v="1820045"/>
    <n v="910023"/>
  </r>
  <r>
    <x v="45"/>
    <x v="2"/>
    <n v="4461247"/>
    <n v="2230624"/>
  </r>
  <r>
    <x v="45"/>
    <x v="3"/>
    <n v="2721256"/>
    <n v="1360628"/>
  </r>
  <r>
    <x v="45"/>
    <x v="4"/>
    <n v="179691"/>
    <n v="89846"/>
  </r>
  <r>
    <x v="45"/>
    <x v="5"/>
    <n v="295100"/>
    <n v="147550"/>
  </r>
  <r>
    <x v="46"/>
    <x v="0"/>
    <n v="16639"/>
    <n v="8320"/>
  </r>
  <r>
    <x v="46"/>
    <x v="1"/>
    <n v="251574"/>
    <n v="125787"/>
  </r>
  <r>
    <x v="46"/>
    <x v="2"/>
    <n v="606866"/>
    <n v="303433"/>
  </r>
  <r>
    <x v="46"/>
    <x v="3"/>
    <n v="374355"/>
    <n v="187178"/>
  </r>
  <r>
    <x v="46"/>
    <x v="4"/>
    <n v="33130"/>
    <n v="16565"/>
  </r>
  <r>
    <x v="46"/>
    <x v="5"/>
    <n v="58465"/>
    <n v="29233"/>
  </r>
  <r>
    <x v="47"/>
    <x v="0"/>
    <n v="370056"/>
    <n v="185028"/>
  </r>
  <r>
    <x v="47"/>
    <x v="1"/>
    <n v="637529"/>
    <n v="318765"/>
  </r>
  <r>
    <x v="47"/>
    <x v="2"/>
    <n v="974116"/>
    <n v="487058"/>
  </r>
  <r>
    <x v="47"/>
    <x v="3"/>
    <n v="594279"/>
    <n v="297140"/>
  </r>
  <r>
    <x v="47"/>
    <x v="4"/>
    <n v="66001"/>
    <n v="33001"/>
  </r>
  <r>
    <x v="47"/>
    <x v="5"/>
    <n v="119166"/>
    <n v="59583"/>
  </r>
  <r>
    <x v="48"/>
    <x v="0"/>
    <n v="1145"/>
    <n v="573"/>
  </r>
  <r>
    <x v="48"/>
    <x v="1"/>
    <n v="11796"/>
    <n v="5898"/>
  </r>
  <r>
    <x v="48"/>
    <x v="2"/>
    <n v="13378"/>
    <n v="6689"/>
  </r>
  <r>
    <x v="48"/>
    <x v="3"/>
    <n v="21154"/>
    <n v="10577"/>
  </r>
  <r>
    <x v="48"/>
    <x v="4"/>
    <n v="11449"/>
    <n v="5725"/>
  </r>
  <r>
    <x v="48"/>
    <x v="5"/>
    <n v="26454"/>
    <n v="13227"/>
  </r>
  <r>
    <x v="49"/>
    <x v="0"/>
    <n v="6697"/>
    <n v="3349"/>
  </r>
  <r>
    <x v="49"/>
    <x v="1"/>
    <n v="17819"/>
    <n v="8910"/>
  </r>
  <r>
    <x v="49"/>
    <x v="2"/>
    <n v="92643"/>
    <n v="46322"/>
  </r>
  <r>
    <x v="49"/>
    <x v="3"/>
    <n v="95685"/>
    <n v="47843"/>
  </r>
  <r>
    <x v="49"/>
    <x v="4"/>
    <n v="3810"/>
    <n v="1905"/>
  </r>
  <r>
    <x v="49"/>
    <x v="5"/>
    <n v="6756"/>
    <n v="3378"/>
  </r>
  <r>
    <x v="50"/>
    <x v="0"/>
    <n v="45418"/>
    <n v="22709"/>
  </r>
  <r>
    <x v="50"/>
    <x v="1"/>
    <n v="492913"/>
    <n v="246457"/>
  </r>
  <r>
    <x v="50"/>
    <x v="2"/>
    <n v="1839993"/>
    <n v="919997"/>
  </r>
  <r>
    <x v="50"/>
    <x v="3"/>
    <n v="1076164"/>
    <n v="538082"/>
  </r>
  <r>
    <x v="50"/>
    <x v="4"/>
    <n v="148028"/>
    <n v="74014"/>
  </r>
  <r>
    <x v="50"/>
    <x v="5"/>
    <n v="92847"/>
    <n v="46424"/>
  </r>
  <r>
    <x v="51"/>
    <x v="0"/>
    <n v="34778"/>
    <n v="17389"/>
  </r>
  <r>
    <x v="51"/>
    <x v="1"/>
    <n v="116225"/>
    <n v="58113"/>
  </r>
  <r>
    <x v="51"/>
    <x v="2"/>
    <n v="1335758"/>
    <n v="667879"/>
  </r>
  <r>
    <x v="51"/>
    <x v="3"/>
    <n v="800099"/>
    <n v="400050"/>
  </r>
  <r>
    <x v="51"/>
    <x v="4"/>
    <n v="75233"/>
    <n v="37617"/>
  </r>
  <r>
    <x v="51"/>
    <x v="5"/>
    <n v="71059"/>
    <n v="35530"/>
  </r>
  <r>
    <x v="52"/>
    <x v="0"/>
    <n v="37775"/>
    <n v="18888"/>
  </r>
  <r>
    <x v="52"/>
    <x v="1"/>
    <n v="17313"/>
    <n v="8657"/>
  </r>
  <r>
    <x v="52"/>
    <x v="2"/>
    <n v="234972"/>
    <n v="117486"/>
  </r>
  <r>
    <x v="52"/>
    <x v="3"/>
    <n v="132464"/>
    <n v="66232"/>
  </r>
  <r>
    <x v="52"/>
    <x v="4"/>
    <n v="33607"/>
    <n v="16804"/>
  </r>
  <r>
    <x v="52"/>
    <x v="5"/>
    <n v="18386"/>
    <n v="9193"/>
  </r>
  <r>
    <x v="53"/>
    <x v="0"/>
    <n v="7869"/>
    <n v="3935"/>
  </r>
  <r>
    <x v="53"/>
    <x v="1"/>
    <n v="23514"/>
    <n v="11757"/>
  </r>
  <r>
    <x v="53"/>
    <x v="2"/>
    <n v="170958"/>
    <n v="8547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1">
  <r>
    <s v="AK"/>
    <x v="0"/>
    <n v="222721"/>
    <n v="111361"/>
  </r>
  <r>
    <s v="AK"/>
    <x v="1"/>
    <n v="191385"/>
    <n v="95693"/>
  </r>
  <r>
    <s v="AK"/>
    <x v="2"/>
    <n v="957965"/>
    <n v="478983"/>
  </r>
  <r>
    <s v="AK"/>
    <x v="3"/>
    <n v="772570"/>
    <n v="386285"/>
  </r>
  <r>
    <s v="AK"/>
    <x v="4"/>
    <n v="436452"/>
    <n v="218226"/>
  </r>
  <r>
    <s v="AK"/>
    <x v="5"/>
    <n v="377099"/>
    <n v="188550"/>
  </r>
  <r>
    <s v="AL"/>
    <x v="0"/>
    <n v="663576"/>
    <n v="331788"/>
  </r>
  <r>
    <s v="AL"/>
    <x v="1"/>
    <n v="79940"/>
    <n v="39970"/>
  </r>
  <r>
    <s v="AL"/>
    <x v="2"/>
    <n v="1235695"/>
    <n v="617848"/>
  </r>
  <r>
    <s v="AL"/>
    <x v="3"/>
    <n v="714615"/>
    <n v="357308"/>
  </r>
  <r>
    <s v="AL"/>
    <x v="4"/>
    <n v="37528"/>
    <n v="18764"/>
  </r>
  <r>
    <s v="AL"/>
    <x v="5"/>
    <n v="37935"/>
    <n v="18968"/>
  </r>
  <r>
    <s v="AR"/>
    <x v="0"/>
    <n v="110227"/>
    <n v="55114"/>
  </r>
  <r>
    <s v="AR"/>
    <x v="1"/>
    <n v="63809"/>
    <n v="31905"/>
  </r>
  <r>
    <s v="AR"/>
    <x v="2"/>
    <n v="1174009"/>
    <n v="587005"/>
  </r>
  <r>
    <s v="AR"/>
    <x v="3"/>
    <n v="675023"/>
    <n v="337512"/>
  </r>
  <r>
    <s v="AR"/>
    <x v="4"/>
    <n v="21348"/>
    <n v="10674"/>
  </r>
  <r>
    <s v="AR"/>
    <x v="5"/>
    <n v="22260"/>
    <n v="11130"/>
  </r>
  <r>
    <s v="AZ"/>
    <x v="0"/>
    <n v="336288"/>
    <n v="168144"/>
  </r>
  <r>
    <s v="AZ"/>
    <x v="1"/>
    <n v="462991"/>
    <n v="231496"/>
  </r>
  <r>
    <s v="AZ"/>
    <x v="2"/>
    <n v="1817429"/>
    <n v="908715"/>
  </r>
  <r>
    <s v="AZ"/>
    <x v="3"/>
    <n v="1125539"/>
    <n v="562770"/>
  </r>
  <r>
    <s v="AZ"/>
    <x v="4"/>
    <n v="329973"/>
    <n v="164987"/>
  </r>
  <r>
    <s v="AZ"/>
    <x v="5"/>
    <n v="270825"/>
    <n v="135413"/>
  </r>
  <r>
    <s v="CA"/>
    <x v="0"/>
    <n v="155523"/>
    <n v="77762"/>
  </r>
  <r>
    <s v="CA"/>
    <x v="1"/>
    <n v="1851899"/>
    <n v="925950"/>
  </r>
  <r>
    <s v="CA"/>
    <x v="2"/>
    <n v="5405573"/>
    <n v="2702787"/>
  </r>
  <r>
    <s v="CA"/>
    <x v="3"/>
    <n v="3557196"/>
    <n v="1778598"/>
  </r>
  <r>
    <s v="CA"/>
    <x v="4"/>
    <n v="214538"/>
    <n v="107269"/>
  </r>
  <r>
    <s v="CA"/>
    <x v="5"/>
    <n v="302571"/>
    <n v="151286"/>
  </r>
  <r>
    <s v="CO"/>
    <x v="0"/>
    <n v="272524"/>
    <n v="136262"/>
  </r>
  <r>
    <s v="CO"/>
    <x v="1"/>
    <n v="707528"/>
    <n v="353764"/>
  </r>
  <r>
    <s v="CO"/>
    <x v="2"/>
    <n v="1281983"/>
    <n v="640992"/>
  </r>
  <r>
    <s v="CO"/>
    <x v="3"/>
    <n v="776081"/>
    <n v="388041"/>
  </r>
  <r>
    <s v="CO"/>
    <x v="4"/>
    <n v="115695"/>
    <n v="57848"/>
  </r>
  <r>
    <s v="CO"/>
    <x v="5"/>
    <n v="154495"/>
    <n v="77248"/>
  </r>
  <r>
    <s v="CT"/>
    <x v="0"/>
    <n v="8954"/>
    <n v="4477"/>
  </r>
  <r>
    <s v="CT"/>
    <x v="1"/>
    <n v="62265"/>
    <n v="31133"/>
  </r>
  <r>
    <s v="CT"/>
    <x v="2"/>
    <n v="378387"/>
    <n v="189194"/>
  </r>
  <r>
    <s v="CT"/>
    <x v="3"/>
    <n v="164442"/>
    <n v="82221"/>
  </r>
  <r>
    <s v="CT"/>
    <x v="4"/>
    <n v="16503"/>
    <n v="8252"/>
  </r>
  <r>
    <s v="CT"/>
    <x v="5"/>
    <n v="33842"/>
    <n v="16921"/>
  </r>
  <r>
    <s v="DC"/>
    <x v="0"/>
    <n v="118"/>
    <n v="59"/>
  </r>
  <r>
    <s v="DC"/>
    <x v="3"/>
    <n v="10691"/>
    <n v="5346"/>
  </r>
  <r>
    <s v="DE"/>
    <x v="0"/>
    <n v="12620"/>
    <n v="6310"/>
  </r>
  <r>
    <s v="DE"/>
    <x v="1"/>
    <n v="4221"/>
    <n v="2111"/>
  </r>
  <r>
    <s v="DE"/>
    <x v="2"/>
    <n v="94759"/>
    <n v="47380"/>
  </r>
  <r>
    <s v="DE"/>
    <x v="3"/>
    <n v="52004"/>
    <n v="26002"/>
  </r>
  <r>
    <s v="DE"/>
    <x v="4"/>
    <n v="4556"/>
    <n v="2278"/>
  </r>
  <r>
    <s v="DE"/>
    <x v="5"/>
    <n v="2481"/>
    <n v="1241"/>
  </r>
  <r>
    <s v="FL"/>
    <x v="0"/>
    <n v="606638"/>
    <n v="303319"/>
  </r>
  <r>
    <s v="FL"/>
    <x v="1"/>
    <n v="1609255"/>
    <n v="804628"/>
  </r>
  <r>
    <s v="FL"/>
    <x v="2"/>
    <n v="5015650"/>
    <n v="2507825"/>
  </r>
  <r>
    <s v="FL"/>
    <x v="3"/>
    <n v="3325320"/>
    <n v="1662660"/>
  </r>
  <r>
    <s v="FL"/>
    <x v="4"/>
    <n v="335162"/>
    <n v="167581"/>
  </r>
  <r>
    <s v="FL"/>
    <x v="5"/>
    <n v="413183"/>
    <n v="206592"/>
  </r>
  <r>
    <s v="GA"/>
    <x v="0"/>
    <n v="288028"/>
    <n v="144014"/>
  </r>
  <r>
    <s v="GA"/>
    <x v="1"/>
    <n v="820103"/>
    <n v="410052"/>
  </r>
  <r>
    <s v="GA"/>
    <x v="2"/>
    <n v="1505661"/>
    <n v="752831"/>
  </r>
  <r>
    <s v="GA"/>
    <x v="3"/>
    <n v="863377"/>
    <n v="431689"/>
  </r>
  <r>
    <s v="GA"/>
    <x v="4"/>
    <n v="51039"/>
    <n v="25520"/>
  </r>
  <r>
    <s v="GA"/>
    <x v="5"/>
    <n v="47906"/>
    <n v="23953"/>
  </r>
  <r>
    <s v="HI"/>
    <x v="0"/>
    <n v="61022"/>
    <n v="30511"/>
  </r>
  <r>
    <s v="HI"/>
    <x v="1"/>
    <n v="324209"/>
    <n v="162105"/>
  </r>
  <r>
    <s v="HI"/>
    <x v="2"/>
    <n v="175709"/>
    <n v="87855"/>
  </r>
  <r>
    <s v="HI"/>
    <x v="3"/>
    <n v="261302"/>
    <n v="130651"/>
  </r>
  <r>
    <s v="HI"/>
    <x v="4"/>
    <n v="79878"/>
    <n v="39939"/>
  </r>
  <r>
    <s v="HI"/>
    <x v="5"/>
    <n v="220791"/>
    <n v="110396"/>
  </r>
  <r>
    <s v="IA"/>
    <x v="0"/>
    <n v="22197"/>
    <n v="11099"/>
  </r>
  <r>
    <s v="IA"/>
    <x v="1"/>
    <n v="57872"/>
    <n v="28936"/>
  </r>
  <r>
    <s v="IA"/>
    <x v="2"/>
    <n v="589976"/>
    <n v="294988"/>
  </r>
  <r>
    <s v="IA"/>
    <x v="3"/>
    <n v="376166"/>
    <n v="188083"/>
  </r>
  <r>
    <s v="IA"/>
    <x v="4"/>
    <n v="22328"/>
    <n v="11164"/>
  </r>
  <r>
    <s v="IA"/>
    <x v="5"/>
    <n v="18722"/>
    <n v="9361"/>
  </r>
  <r>
    <s v="ID"/>
    <x v="0"/>
    <n v="13713"/>
    <n v="6857"/>
  </r>
  <r>
    <s v="ID"/>
    <x v="1"/>
    <n v="69922"/>
    <n v="34961"/>
  </r>
  <r>
    <s v="ID"/>
    <x v="2"/>
    <n v="715615"/>
    <n v="357808"/>
  </r>
  <r>
    <s v="ID"/>
    <x v="3"/>
    <n v="444234"/>
    <n v="222117"/>
  </r>
  <r>
    <s v="ID"/>
    <x v="4"/>
    <n v="68793"/>
    <n v="34397"/>
  </r>
  <r>
    <s v="ID"/>
    <x v="5"/>
    <n v="46679"/>
    <n v="23340"/>
  </r>
  <r>
    <s v="IL"/>
    <x v="0"/>
    <n v="44443"/>
    <n v="22222"/>
  </r>
  <r>
    <s v="IL"/>
    <x v="1"/>
    <n v="921311"/>
    <n v="460656"/>
  </r>
  <r>
    <s v="IL"/>
    <x v="2"/>
    <n v="1710825"/>
    <n v="855413"/>
  </r>
  <r>
    <s v="IL"/>
    <x v="3"/>
    <n v="966544"/>
    <n v="483272"/>
  </r>
  <r>
    <s v="IL"/>
    <x v="4"/>
    <n v="125768"/>
    <n v="62884"/>
  </r>
  <r>
    <s v="IL"/>
    <x v="5"/>
    <n v="225243"/>
    <n v="112622"/>
  </r>
  <r>
    <s v="IN"/>
    <x v="0"/>
    <n v="31352"/>
    <n v="15676"/>
  </r>
  <r>
    <s v="IN"/>
    <x v="1"/>
    <n v="156476"/>
    <n v="78238"/>
  </r>
  <r>
    <s v="IN"/>
    <x v="2"/>
    <n v="882374"/>
    <n v="441187"/>
  </r>
  <r>
    <s v="IN"/>
    <x v="3"/>
    <n v="521047"/>
    <n v="260524"/>
  </r>
  <r>
    <s v="IN"/>
    <x v="4"/>
    <n v="72440"/>
    <n v="36220"/>
  </r>
  <r>
    <s v="IN"/>
    <x v="5"/>
    <n v="92289"/>
    <n v="46145"/>
  </r>
  <r>
    <s v="KS"/>
    <x v="0"/>
    <n v="262620"/>
    <n v="131310"/>
  </r>
  <r>
    <s v="KS"/>
    <x v="1"/>
    <n v="32750"/>
    <n v="16375"/>
  </r>
  <r>
    <s v="KS"/>
    <x v="2"/>
    <n v="988047"/>
    <n v="494024"/>
  </r>
  <r>
    <s v="KS"/>
    <x v="3"/>
    <n v="581422"/>
    <n v="290711"/>
  </r>
  <r>
    <s v="KS"/>
    <x v="4"/>
    <n v="37503"/>
    <n v="18752"/>
  </r>
  <r>
    <s v="KS"/>
    <x v="5"/>
    <n v="29986"/>
    <n v="14993"/>
  </r>
  <r>
    <s v="KY"/>
    <x v="0"/>
    <n v="65187"/>
    <n v="32594"/>
  </r>
  <r>
    <s v="KY"/>
    <x v="1"/>
    <n v="310208"/>
    <n v="155104"/>
  </r>
  <r>
    <s v="KY"/>
    <x v="2"/>
    <n v="571155"/>
    <n v="285578"/>
  </r>
  <r>
    <s v="KY"/>
    <x v="3"/>
    <n v="362167"/>
    <n v="181084"/>
  </r>
  <r>
    <s v="KY"/>
    <x v="4"/>
    <n v="49096"/>
    <n v="24548"/>
  </r>
  <r>
    <s v="KY"/>
    <x v="5"/>
    <n v="47962"/>
    <n v="23981"/>
  </r>
  <r>
    <s v="LA"/>
    <x v="0"/>
    <n v="234596"/>
    <n v="117298"/>
  </r>
  <r>
    <s v="LA"/>
    <x v="1"/>
    <n v="157138"/>
    <n v="78569"/>
  </r>
  <r>
    <s v="LA"/>
    <x v="2"/>
    <n v="1097740"/>
    <n v="548870"/>
  </r>
  <r>
    <s v="LA"/>
    <x v="3"/>
    <n v="607326"/>
    <n v="303663"/>
  </r>
  <r>
    <s v="LA"/>
    <x v="4"/>
    <n v="99898"/>
    <n v="49949"/>
  </r>
  <r>
    <s v="LA"/>
    <x v="5"/>
    <n v="60808"/>
    <n v="30404"/>
  </r>
  <r>
    <s v="MA"/>
    <x v="0"/>
    <n v="56305"/>
    <n v="28153"/>
  </r>
  <r>
    <s v="MA"/>
    <x v="1"/>
    <n v="347590"/>
    <n v="173795"/>
  </r>
  <r>
    <s v="MA"/>
    <x v="2"/>
    <n v="722132"/>
    <n v="361066"/>
  </r>
  <r>
    <s v="MA"/>
    <x v="3"/>
    <n v="372305"/>
    <n v="186153"/>
  </r>
  <r>
    <s v="MA"/>
    <x v="4"/>
    <n v="90651"/>
    <n v="45326"/>
  </r>
  <r>
    <s v="MA"/>
    <x v="5"/>
    <n v="103890"/>
    <n v="51945"/>
  </r>
  <r>
    <s v="MD"/>
    <x v="0"/>
    <n v="85930"/>
    <n v="42965"/>
  </r>
  <r>
    <s v="MD"/>
    <x v="1"/>
    <n v="210771"/>
    <n v="105386"/>
  </r>
  <r>
    <s v="MD"/>
    <x v="2"/>
    <n v="505653"/>
    <n v="252827"/>
  </r>
  <r>
    <s v="MD"/>
    <x v="3"/>
    <n v="287608"/>
    <n v="143804"/>
  </r>
  <r>
    <s v="MD"/>
    <x v="4"/>
    <n v="13514"/>
    <n v="6757"/>
  </r>
  <r>
    <s v="MD"/>
    <x v="5"/>
    <n v="22046"/>
    <n v="11023"/>
  </r>
  <r>
    <s v="ME"/>
    <x v="0"/>
    <n v="20501"/>
    <n v="10251"/>
  </r>
  <r>
    <s v="ME"/>
    <x v="1"/>
    <n v="36517"/>
    <n v="18259"/>
  </r>
  <r>
    <s v="ME"/>
    <x v="2"/>
    <n v="298464"/>
    <n v="149232"/>
  </r>
  <r>
    <s v="ME"/>
    <x v="3"/>
    <n v="174691"/>
    <n v="87346"/>
  </r>
  <r>
    <s v="ME"/>
    <x v="4"/>
    <n v="36240"/>
    <n v="18120"/>
  </r>
  <r>
    <s v="ME"/>
    <x v="5"/>
    <n v="25413"/>
    <n v="12707"/>
  </r>
  <r>
    <s v="MI"/>
    <x v="0"/>
    <n v="63278"/>
    <n v="31639"/>
  </r>
  <r>
    <s v="MI"/>
    <x v="1"/>
    <n v="359428"/>
    <n v="179714"/>
  </r>
  <r>
    <s v="MI"/>
    <x v="2"/>
    <n v="1177935"/>
    <n v="588968"/>
  </r>
  <r>
    <s v="MI"/>
    <x v="3"/>
    <n v="675928"/>
    <n v="337964"/>
  </r>
  <r>
    <s v="MI"/>
    <x v="4"/>
    <n v="112176"/>
    <n v="56088"/>
  </r>
  <r>
    <s v="MI"/>
    <x v="5"/>
    <n v="79070"/>
    <n v="39535"/>
  </r>
  <r>
    <s v="MN"/>
    <x v="0"/>
    <n v="23129"/>
    <n v="11565"/>
  </r>
  <r>
    <s v="MN"/>
    <x v="1"/>
    <n v="312533"/>
    <n v="156267"/>
  </r>
  <r>
    <s v="MN"/>
    <x v="2"/>
    <n v="1255759"/>
    <n v="627880"/>
  </r>
  <r>
    <s v="MN"/>
    <x v="3"/>
    <n v="696268"/>
    <n v="348134"/>
  </r>
  <r>
    <s v="MN"/>
    <x v="4"/>
    <n v="61835"/>
    <n v="30918"/>
  </r>
  <r>
    <s v="MN"/>
    <x v="5"/>
    <n v="57846"/>
    <n v="28923"/>
  </r>
  <r>
    <s v="MO"/>
    <x v="0"/>
    <n v="49804"/>
    <n v="24902"/>
  </r>
  <r>
    <s v="MO"/>
    <x v="1"/>
    <n v="271809"/>
    <n v="135905"/>
  </r>
  <r>
    <s v="MO"/>
    <x v="2"/>
    <n v="1016365"/>
    <n v="508183"/>
  </r>
  <r>
    <s v="MO"/>
    <x v="3"/>
    <n v="578319"/>
    <n v="289160"/>
  </r>
  <r>
    <s v="MO"/>
    <x v="4"/>
    <n v="66812"/>
    <n v="33406"/>
  </r>
  <r>
    <s v="MO"/>
    <x v="5"/>
    <n v="62113"/>
    <n v="31057"/>
  </r>
  <r>
    <s v="MS"/>
    <x v="0"/>
    <n v="713830"/>
    <n v="356915"/>
  </r>
  <r>
    <s v="MS"/>
    <x v="1"/>
    <n v="38047"/>
    <n v="19024"/>
  </r>
  <r>
    <s v="MS"/>
    <x v="2"/>
    <n v="841780"/>
    <n v="420890"/>
  </r>
  <r>
    <s v="MS"/>
    <x v="3"/>
    <n v="465565"/>
    <n v="232783"/>
  </r>
  <r>
    <s v="MS"/>
    <x v="4"/>
    <n v="23788"/>
    <n v="11894"/>
  </r>
  <r>
    <s v="MS"/>
    <x v="5"/>
    <n v="17922"/>
    <n v="8961"/>
  </r>
  <r>
    <s v="MT"/>
    <x v="0"/>
    <n v="23801"/>
    <n v="11901"/>
  </r>
  <r>
    <s v="MT"/>
    <x v="1"/>
    <n v="65578"/>
    <n v="32789"/>
  </r>
  <r>
    <s v="MT"/>
    <x v="2"/>
    <n v="408537"/>
    <n v="204269"/>
  </r>
  <r>
    <s v="MT"/>
    <x v="3"/>
    <n v="341595"/>
    <n v="170798"/>
  </r>
  <r>
    <s v="MT"/>
    <x v="4"/>
    <n v="40465"/>
    <n v="20233"/>
  </r>
  <r>
    <s v="MT"/>
    <x v="5"/>
    <n v="56262"/>
    <n v="28131"/>
  </r>
  <r>
    <s v="NC"/>
    <x v="0"/>
    <n v="347056"/>
    <n v="173528"/>
  </r>
  <r>
    <s v="NC"/>
    <x v="1"/>
    <n v="641662"/>
    <n v="320831"/>
  </r>
  <r>
    <s v="NC"/>
    <x v="2"/>
    <n v="1299646"/>
    <n v="649823"/>
  </r>
  <r>
    <s v="NC"/>
    <x v="3"/>
    <n v="856212"/>
    <n v="428106"/>
  </r>
  <r>
    <s v="NC"/>
    <x v="4"/>
    <n v="74477"/>
    <n v="37239"/>
  </r>
  <r>
    <s v="NC"/>
    <x v="5"/>
    <n v="157703"/>
    <n v="78852"/>
  </r>
  <r>
    <s v="ND"/>
    <x v="0"/>
    <n v="73023"/>
    <n v="36512"/>
  </r>
  <r>
    <s v="ND"/>
    <x v="1"/>
    <n v="33469"/>
    <n v="16735"/>
  </r>
  <r>
    <s v="ND"/>
    <x v="2"/>
    <n v="480075"/>
    <n v="240038"/>
  </r>
  <r>
    <s v="ND"/>
    <x v="3"/>
    <n v="296058"/>
    <n v="148029"/>
  </r>
  <r>
    <s v="ND"/>
    <x v="4"/>
    <n v="100033"/>
    <n v="50017"/>
  </r>
  <r>
    <s v="ND"/>
    <x v="5"/>
    <n v="68069"/>
    <n v="34035"/>
  </r>
  <r>
    <s v="NE"/>
    <x v="0"/>
    <n v="78205"/>
    <n v="39103"/>
  </r>
  <r>
    <s v="NE"/>
    <x v="1"/>
    <n v="65052"/>
    <n v="32526"/>
  </r>
  <r>
    <s v="NE"/>
    <x v="2"/>
    <n v="488450"/>
    <n v="244225"/>
  </r>
  <r>
    <s v="NE"/>
    <x v="3"/>
    <n v="293661"/>
    <n v="146831"/>
  </r>
  <r>
    <s v="NE"/>
    <x v="4"/>
    <n v="26691"/>
    <n v="13346"/>
  </r>
  <r>
    <s v="NE"/>
    <x v="5"/>
    <n v="31926"/>
    <n v="15963"/>
  </r>
  <r>
    <s v="NH"/>
    <x v="0"/>
    <n v="16100"/>
    <n v="8050"/>
  </r>
  <r>
    <s v="NH"/>
    <x v="1"/>
    <n v="19671"/>
    <n v="9836"/>
  </r>
  <r>
    <s v="NH"/>
    <x v="2"/>
    <n v="239263"/>
    <n v="119632"/>
  </r>
  <r>
    <s v="NH"/>
    <x v="3"/>
    <n v="138579"/>
    <n v="69290"/>
  </r>
  <r>
    <s v="NH"/>
    <x v="4"/>
    <n v="17251"/>
    <n v="8626"/>
  </r>
  <r>
    <s v="NH"/>
    <x v="5"/>
    <n v="15695"/>
    <n v="7848"/>
  </r>
  <r>
    <s v="NJ"/>
    <x v="0"/>
    <n v="23460"/>
    <n v="11730"/>
  </r>
  <r>
    <s v="NJ"/>
    <x v="1"/>
    <n v="420388"/>
    <n v="210194"/>
  </r>
  <r>
    <s v="NJ"/>
    <x v="2"/>
    <n v="835328"/>
    <n v="417664"/>
  </r>
  <r>
    <s v="NJ"/>
    <x v="3"/>
    <n v="491975"/>
    <n v="245988"/>
  </r>
  <r>
    <s v="NJ"/>
    <x v="4"/>
    <n v="89719"/>
    <n v="44860"/>
  </r>
  <r>
    <s v="NJ"/>
    <x v="5"/>
    <n v="62707"/>
    <n v="31354"/>
  </r>
  <r>
    <s v="NM"/>
    <x v="0"/>
    <n v="94104"/>
    <n v="47052"/>
  </r>
  <r>
    <s v="NM"/>
    <x v="1"/>
    <n v="68525"/>
    <n v="34263"/>
  </r>
  <r>
    <s v="NM"/>
    <x v="2"/>
    <n v="410094"/>
    <n v="205047"/>
  </r>
  <r>
    <s v="NM"/>
    <x v="3"/>
    <n v="267266"/>
    <n v="133633"/>
  </r>
  <r>
    <s v="NM"/>
    <x v="4"/>
    <n v="19946"/>
    <n v="9973"/>
  </r>
  <r>
    <s v="NM"/>
    <x v="5"/>
    <n v="33737"/>
    <n v="16869"/>
  </r>
  <r>
    <s v="NV"/>
    <x v="0"/>
    <n v="70475"/>
    <n v="35238"/>
  </r>
  <r>
    <s v="NV"/>
    <x v="1"/>
    <n v="470308"/>
    <n v="235154"/>
  </r>
  <r>
    <s v="NV"/>
    <x v="2"/>
    <n v="424249"/>
    <n v="212125"/>
  </r>
  <r>
    <s v="NV"/>
    <x v="3"/>
    <n v="311729"/>
    <n v="155865"/>
  </r>
  <r>
    <s v="NV"/>
    <x v="4"/>
    <n v="101396"/>
    <n v="50698"/>
  </r>
  <r>
    <s v="NV"/>
    <x v="5"/>
    <n v="214434"/>
    <n v="107217"/>
  </r>
  <r>
    <s v="NY"/>
    <x v="0"/>
    <n v="63978"/>
    <n v="31989"/>
  </r>
  <r>
    <s v="NY"/>
    <x v="1"/>
    <n v="1012729"/>
    <n v="506365"/>
  </r>
  <r>
    <s v="NY"/>
    <x v="2"/>
    <n v="1391505"/>
    <n v="695753"/>
  </r>
  <r>
    <s v="NY"/>
    <x v="3"/>
    <n v="974756"/>
    <n v="487378"/>
  </r>
  <r>
    <s v="NY"/>
    <x v="4"/>
    <n v="131794"/>
    <n v="65897"/>
  </r>
  <r>
    <s v="NY"/>
    <x v="5"/>
    <n v="151038"/>
    <n v="75519"/>
  </r>
  <r>
    <s v="OH"/>
    <x v="0"/>
    <n v="39753"/>
    <n v="19877"/>
  </r>
  <r>
    <s v="OH"/>
    <x v="1"/>
    <n v="222958"/>
    <n v="111479"/>
  </r>
  <r>
    <s v="OH"/>
    <x v="2"/>
    <n v="1927078"/>
    <n v="963539"/>
  </r>
  <r>
    <s v="OH"/>
    <x v="3"/>
    <n v="1081757"/>
    <n v="540879"/>
  </r>
  <r>
    <s v="OH"/>
    <x v="4"/>
    <n v="139623"/>
    <n v="69812"/>
  </r>
  <r>
    <s v="OH"/>
    <x v="5"/>
    <n v="104077"/>
    <n v="52039"/>
  </r>
  <r>
    <s v="OK"/>
    <x v="0"/>
    <n v="524129"/>
    <n v="262065"/>
  </r>
  <r>
    <s v="OK"/>
    <x v="1"/>
    <n v="91609"/>
    <n v="45805"/>
  </r>
  <r>
    <s v="OK"/>
    <x v="2"/>
    <n v="938086"/>
    <n v="469043"/>
  </r>
  <r>
    <s v="OK"/>
    <x v="3"/>
    <n v="538135"/>
    <n v="269068"/>
  </r>
  <r>
    <s v="OK"/>
    <x v="4"/>
    <n v="43875"/>
    <n v="21938"/>
  </r>
  <r>
    <s v="OK"/>
    <x v="5"/>
    <n v="38843"/>
    <n v="19422"/>
  </r>
  <r>
    <s v="OR"/>
    <x v="0"/>
    <n v="49764"/>
    <n v="24882"/>
  </r>
  <r>
    <s v="OR"/>
    <x v="1"/>
    <n v="199450"/>
    <n v="99725"/>
  </r>
  <r>
    <s v="OR"/>
    <x v="2"/>
    <n v="1102681"/>
    <n v="551341"/>
  </r>
  <r>
    <s v="OR"/>
    <x v="3"/>
    <n v="708793"/>
    <n v="354397"/>
  </r>
  <r>
    <s v="OR"/>
    <x v="4"/>
    <n v="39938"/>
    <n v="19969"/>
  </r>
  <r>
    <s v="OR"/>
    <x v="5"/>
    <n v="48708"/>
    <n v="24354"/>
  </r>
  <r>
    <s v="PA"/>
    <x v="0"/>
    <n v="56045"/>
    <n v="28023"/>
  </r>
  <r>
    <s v="PA"/>
    <x v="1"/>
    <n v="408595"/>
    <n v="204298"/>
  </r>
  <r>
    <s v="PA"/>
    <x v="2"/>
    <n v="1338302"/>
    <n v="669151"/>
  </r>
  <r>
    <s v="PA"/>
    <x v="3"/>
    <n v="811290"/>
    <n v="405645"/>
  </r>
  <r>
    <s v="PA"/>
    <x v="4"/>
    <n v="83795"/>
    <n v="41898"/>
  </r>
  <r>
    <s v="PA"/>
    <x v="5"/>
    <n v="129411"/>
    <n v="64706"/>
  </r>
  <r>
    <s v="PR"/>
    <x v="0"/>
    <n v="12699"/>
    <n v="6350"/>
  </r>
  <r>
    <s v="PR"/>
    <x v="1"/>
    <n v="90535"/>
    <n v="45268"/>
  </r>
  <r>
    <s v="PR"/>
    <x v="2"/>
    <n v="109884"/>
    <n v="54942"/>
  </r>
  <r>
    <s v="PR"/>
    <x v="3"/>
    <n v="83399"/>
    <n v="41700"/>
  </r>
  <r>
    <s v="PR"/>
    <x v="4"/>
    <n v="83276"/>
    <n v="41638"/>
  </r>
  <r>
    <s v="PR"/>
    <x v="5"/>
    <n v="91015"/>
    <n v="45508"/>
  </r>
  <r>
    <s v="RI"/>
    <x v="0"/>
    <n v="9279"/>
    <n v="4640"/>
  </r>
  <r>
    <s v="RI"/>
    <x v="1"/>
    <n v="35725"/>
    <n v="17863"/>
  </r>
  <r>
    <s v="RI"/>
    <x v="2"/>
    <n v="44978"/>
    <n v="22489"/>
  </r>
  <r>
    <s v="RI"/>
    <x v="3"/>
    <n v="49875"/>
    <n v="24938"/>
  </r>
  <r>
    <s v="RI"/>
    <x v="4"/>
    <n v="17016"/>
    <n v="8508"/>
  </r>
  <r>
    <s v="RI"/>
    <x v="5"/>
    <n v="14461"/>
    <n v="7231"/>
  </r>
  <r>
    <s v="SC"/>
    <x v="0"/>
    <n v="211959"/>
    <n v="105980"/>
  </r>
  <r>
    <s v="SC"/>
    <x v="1"/>
    <n v="153109"/>
    <n v="76555"/>
  </r>
  <r>
    <s v="SC"/>
    <x v="2"/>
    <n v="532926"/>
    <n v="266463"/>
  </r>
  <r>
    <s v="SC"/>
    <x v="3"/>
    <n v="365047"/>
    <n v="182524"/>
  </r>
  <r>
    <s v="SC"/>
    <x v="4"/>
    <n v="70430"/>
    <n v="35215"/>
  </r>
  <r>
    <s v="SC"/>
    <x v="5"/>
    <n v="114599"/>
    <n v="57300"/>
  </r>
  <r>
    <s v="SD"/>
    <x v="0"/>
    <n v="11400"/>
    <n v="5700"/>
  </r>
  <r>
    <s v="SD"/>
    <x v="1"/>
    <n v="29974"/>
    <n v="14987"/>
  </r>
  <r>
    <s v="SD"/>
    <x v="2"/>
    <n v="275859"/>
    <n v="137930"/>
  </r>
  <r>
    <s v="SD"/>
    <x v="3"/>
    <n v="191116"/>
    <n v="95558"/>
  </r>
  <r>
    <s v="SD"/>
    <x v="4"/>
    <n v="15860"/>
    <n v="7930"/>
  </r>
  <r>
    <s v="SD"/>
    <x v="5"/>
    <n v="24159"/>
    <n v="12080"/>
  </r>
  <r>
    <s v="TN"/>
    <x v="0"/>
    <n v="65142"/>
    <n v="32571"/>
  </r>
  <r>
    <s v="TN"/>
    <x v="1"/>
    <n v="448558"/>
    <n v="224279"/>
  </r>
  <r>
    <s v="TN"/>
    <x v="2"/>
    <n v="1043075"/>
    <n v="521538"/>
  </r>
  <r>
    <s v="TN"/>
    <x v="3"/>
    <n v="696045"/>
    <n v="348023"/>
  </r>
  <r>
    <s v="TN"/>
    <x v="4"/>
    <n v="69269"/>
    <n v="34635"/>
  </r>
  <r>
    <s v="TN"/>
    <x v="5"/>
    <n v="97135"/>
    <n v="48568"/>
  </r>
  <r>
    <s v="TR"/>
    <x v="0"/>
    <n v="220"/>
    <n v="110"/>
  </r>
  <r>
    <s v="TR"/>
    <x v="1"/>
    <n v="7969"/>
    <n v="3985"/>
  </r>
  <r>
    <s v="TR"/>
    <x v="2"/>
    <n v="25197"/>
    <n v="12599"/>
  </r>
  <r>
    <s v="TR"/>
    <x v="3"/>
    <n v="13865"/>
    <n v="6933"/>
  </r>
  <r>
    <s v="TR"/>
    <x v="4"/>
    <n v="3295"/>
    <n v="1648"/>
  </r>
  <r>
    <s v="TR"/>
    <x v="5"/>
    <n v="1802"/>
    <n v="901"/>
  </r>
  <r>
    <s v="TX"/>
    <x v="0"/>
    <n v="757526"/>
    <n v="378763"/>
  </r>
  <r>
    <s v="TX"/>
    <x v="1"/>
    <n v="1820045"/>
    <n v="910023"/>
  </r>
  <r>
    <s v="TX"/>
    <x v="2"/>
    <n v="4461247"/>
    <n v="2230624"/>
  </r>
  <r>
    <s v="TX"/>
    <x v="3"/>
    <n v="2721256"/>
    <n v="1360628"/>
  </r>
  <r>
    <s v="TX"/>
    <x v="4"/>
    <n v="179691"/>
    <n v="89846"/>
  </r>
  <r>
    <s v="TX"/>
    <x v="5"/>
    <n v="295100"/>
    <n v="147550"/>
  </r>
  <r>
    <s v="UT"/>
    <x v="0"/>
    <n v="16639"/>
    <n v="8320"/>
  </r>
  <r>
    <s v="UT"/>
    <x v="1"/>
    <n v="251574"/>
    <n v="125787"/>
  </r>
  <r>
    <s v="UT"/>
    <x v="2"/>
    <n v="606866"/>
    <n v="303433"/>
  </r>
  <r>
    <s v="UT"/>
    <x v="3"/>
    <n v="374355"/>
    <n v="187178"/>
  </r>
  <r>
    <s v="UT"/>
    <x v="4"/>
    <n v="33130"/>
    <n v="16565"/>
  </r>
  <r>
    <s v="UT"/>
    <x v="5"/>
    <n v="58465"/>
    <n v="29233"/>
  </r>
  <r>
    <s v="VA"/>
    <x v="0"/>
    <n v="370056"/>
    <n v="185028"/>
  </r>
  <r>
    <s v="VA"/>
    <x v="1"/>
    <n v="637529"/>
    <n v="318765"/>
  </r>
  <r>
    <s v="VA"/>
    <x v="2"/>
    <n v="974116"/>
    <n v="487058"/>
  </r>
  <r>
    <s v="VA"/>
    <x v="3"/>
    <n v="594279"/>
    <n v="297140"/>
  </r>
  <r>
    <s v="VA"/>
    <x v="4"/>
    <n v="66001"/>
    <n v="33001"/>
  </r>
  <r>
    <s v="VA"/>
    <x v="5"/>
    <n v="119166"/>
    <n v="59583"/>
  </r>
  <r>
    <s v="VI"/>
    <x v="0"/>
    <n v="1145"/>
    <n v="573"/>
  </r>
  <r>
    <s v="VI"/>
    <x v="1"/>
    <n v="11796"/>
    <n v="5898"/>
  </r>
  <r>
    <s v="VI"/>
    <x v="2"/>
    <n v="13378"/>
    <n v="6689"/>
  </r>
  <r>
    <s v="VI"/>
    <x v="3"/>
    <n v="21154"/>
    <n v="10577"/>
  </r>
  <r>
    <s v="VI"/>
    <x v="4"/>
    <n v="11449"/>
    <n v="5725"/>
  </r>
  <r>
    <s v="VI"/>
    <x v="5"/>
    <n v="26454"/>
    <n v="13227"/>
  </r>
  <r>
    <s v="VT"/>
    <x v="0"/>
    <n v="6697"/>
    <n v="3349"/>
  </r>
  <r>
    <s v="VT"/>
    <x v="1"/>
    <n v="17819"/>
    <n v="8910"/>
  </r>
  <r>
    <s v="VT"/>
    <x v="2"/>
    <n v="92643"/>
    <n v="46322"/>
  </r>
  <r>
    <s v="VT"/>
    <x v="3"/>
    <n v="95685"/>
    <n v="47843"/>
  </r>
  <r>
    <s v="VT"/>
    <x v="4"/>
    <n v="3810"/>
    <n v="1905"/>
  </r>
  <r>
    <s v="VT"/>
    <x v="5"/>
    <n v="6756"/>
    <n v="3378"/>
  </r>
  <r>
    <s v="WA"/>
    <x v="0"/>
    <n v="45418"/>
    <n v="22709"/>
  </r>
  <r>
    <s v="WA"/>
    <x v="1"/>
    <n v="492913"/>
    <n v="246457"/>
  </r>
  <r>
    <s v="WA"/>
    <x v="2"/>
    <n v="1839993"/>
    <n v="919997"/>
  </r>
  <r>
    <s v="WA"/>
    <x v="3"/>
    <n v="1076164"/>
    <n v="538082"/>
  </r>
  <r>
    <s v="WA"/>
    <x v="4"/>
    <n v="148028"/>
    <n v="74014"/>
  </r>
  <r>
    <s v="WA"/>
    <x v="5"/>
    <n v="92847"/>
    <n v="46424"/>
  </r>
  <r>
    <s v="WI"/>
    <x v="0"/>
    <n v="34778"/>
    <n v="17389"/>
  </r>
  <r>
    <s v="WI"/>
    <x v="1"/>
    <n v="116225"/>
    <n v="58113"/>
  </r>
  <r>
    <s v="WI"/>
    <x v="2"/>
    <n v="1335758"/>
    <n v="667879"/>
  </r>
  <r>
    <s v="WI"/>
    <x v="3"/>
    <n v="800099"/>
    <n v="400050"/>
  </r>
  <r>
    <s v="WI"/>
    <x v="4"/>
    <n v="75233"/>
    <n v="37617"/>
  </r>
  <r>
    <s v="WI"/>
    <x v="5"/>
    <n v="71059"/>
    <n v="35530"/>
  </r>
  <r>
    <s v="WV"/>
    <x v="0"/>
    <n v="37775"/>
    <n v="18888"/>
  </r>
  <r>
    <s v="WV"/>
    <x v="1"/>
    <n v="17313"/>
    <n v="8657"/>
  </r>
  <r>
    <s v="WV"/>
    <x v="2"/>
    <n v="234972"/>
    <n v="117486"/>
  </r>
  <r>
    <s v="WV"/>
    <x v="3"/>
    <n v="132464"/>
    <n v="66232"/>
  </r>
  <r>
    <s v="WV"/>
    <x v="4"/>
    <n v="33607"/>
    <n v="16804"/>
  </r>
  <r>
    <s v="WV"/>
    <x v="5"/>
    <n v="18386"/>
    <n v="9193"/>
  </r>
  <r>
    <s v="WY"/>
    <x v="0"/>
    <n v="7869"/>
    <n v="3935"/>
  </r>
  <r>
    <s v="WY"/>
    <x v="1"/>
    <n v="23514"/>
    <n v="11757"/>
  </r>
  <r>
    <s v="WY"/>
    <x v="2"/>
    <n v="170958"/>
    <n v="85479"/>
  </r>
  <r>
    <s v="WY"/>
    <x v="3"/>
    <n v="102062"/>
    <n v="51031"/>
  </r>
  <r>
    <s v="WY"/>
    <x v="4"/>
    <n v="20752"/>
    <n v="10376"/>
  </r>
  <r>
    <s v="WY"/>
    <x v="5"/>
    <n v="18618"/>
    <n v="9309"/>
  </r>
  <r>
    <m/>
    <x v="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1BD8B7-8B4A-4186-92C8-892978825328}" name="PivotTable1" cacheId="297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8:C26" firstHeaderRow="0" firstDataRow="1" firstDataCol="1"/>
  <pivotFields count="4"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showAll="0"/>
    <pivotField dataField="1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Total_Ops" fld="2" baseField="0" baseItem="0"/>
    <dataField name="Sum of LTOs" fld="3" baseField="0" baseItem="0"/>
  </dataFields>
  <chartFormats count="2"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AC0FD5-A435-4034-A0FC-E22C62C47D98}" name="PivotTable1" cacheId="297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D57" firstHeaderRow="1" firstDataRow="2" firstDataCol="1"/>
  <pivotFields count="4">
    <pivotField axis="axisRow" compact="0" outline="0" showAl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axis="axisCol" compact="0" outline="0" showAll="0">
      <items count="8">
        <item h="1" x="1"/>
        <item h="1" m="1" x="6"/>
        <item h="1" x="0"/>
        <item x="2"/>
        <item h="1" x="3"/>
        <item x="4"/>
        <item h="1" x="5"/>
        <item t="default"/>
      </items>
    </pivotField>
    <pivotField compact="0" outline="0" showAll="0"/>
    <pivotField dataField="1" compact="0" outline="0" showAll="0"/>
  </pivotFields>
  <rowFields count="1">
    <field x="0"/>
  </rowFields>
  <rowItems count="54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 t="grand">
      <x/>
    </i>
  </rowItems>
  <colFields count="1">
    <field x="1"/>
  </colFields>
  <colItems count="3">
    <i>
      <x v="3"/>
    </i>
    <i>
      <x v="5"/>
    </i>
    <i t="grand">
      <x/>
    </i>
  </colItems>
  <dataFields count="1">
    <dataField name="Sum of LTO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gama.aero/facts-and-statistics/quarterly-shipments-and-billings/" TargetMode="External"/><Relationship Id="rId2" Type="http://schemas.openxmlformats.org/officeDocument/2006/relationships/hyperlink" Target="https://esassoc.com/news-and-ideas/2023/08/changing-course-on-aviation-emissions-the-transition-to-unleaded-aviation-gasoline/" TargetMode="External"/><Relationship Id="rId1" Type="http://schemas.openxmlformats.org/officeDocument/2006/relationships/hyperlink" Target="https://www.faa.gov/data_research/aviation_data_statistics/general_aviation/cy2023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workbookViewId="0">
      <selection activeCell="A18" sqref="A18"/>
    </sheetView>
  </sheetViews>
  <sheetFormatPr defaultRowHeight="14.45"/>
  <cols>
    <col min="1" max="1" width="13" bestFit="1" customWidth="1"/>
    <col min="2" max="2" width="16.28515625" bestFit="1" customWidth="1"/>
    <col min="3" max="3" width="11.7109375" bestFit="1" customWidth="1"/>
    <col min="6" max="6" width="13.28515625" customWidth="1"/>
    <col min="7" max="7" width="13.5703125" customWidth="1"/>
    <col min="9" max="9" width="16.140625" customWidth="1"/>
    <col min="10" max="10" width="18.85546875" customWidth="1"/>
  </cols>
  <sheetData>
    <row r="1" spans="1:10" ht="45" customHeight="1">
      <c r="B1" s="6" t="s">
        <v>0</v>
      </c>
      <c r="F1" s="15" t="s">
        <v>1</v>
      </c>
    </row>
    <row r="2" spans="1:10">
      <c r="A2" s="7" t="s">
        <v>2</v>
      </c>
      <c r="B2" s="13">
        <f>1000*table5.1!F4</f>
        <v>215569000</v>
      </c>
    </row>
    <row r="3" spans="1:10">
      <c r="A3" s="7" t="s">
        <v>3</v>
      </c>
      <c r="B3" s="13">
        <f>1000*table5.1!F7</f>
        <v>9410700</v>
      </c>
      <c r="F3" t="s">
        <v>4</v>
      </c>
      <c r="G3" s="13">
        <f>B4</f>
        <v>224979700</v>
      </c>
      <c r="I3" s="16" t="s">
        <v>5</v>
      </c>
      <c r="J3" s="16">
        <f xml:space="preserve"> ((G3*G4*G5)/G6)-G15</f>
        <v>273.91709930286589</v>
      </c>
    </row>
    <row r="4" spans="1:10">
      <c r="B4" s="14">
        <f>SUM(B2:B3)</f>
        <v>224979700</v>
      </c>
      <c r="F4" t="s">
        <v>6</v>
      </c>
      <c r="G4">
        <v>2.12</v>
      </c>
    </row>
    <row r="5" spans="1:10">
      <c r="F5" t="s">
        <v>7</v>
      </c>
      <c r="G5">
        <v>0.95</v>
      </c>
    </row>
    <row r="6" spans="1:10">
      <c r="A6" t="s">
        <v>8</v>
      </c>
      <c r="F6" t="s">
        <v>9</v>
      </c>
      <c r="G6">
        <v>907200</v>
      </c>
    </row>
    <row r="7" spans="1:10">
      <c r="A7" t="s">
        <v>10</v>
      </c>
      <c r="B7" t="s">
        <v>11</v>
      </c>
      <c r="C7" t="s">
        <v>12</v>
      </c>
    </row>
    <row r="8" spans="1:10">
      <c r="A8" s="20">
        <v>2275001000</v>
      </c>
      <c r="B8">
        <v>7473619</v>
      </c>
      <c r="C8">
        <v>3736822</v>
      </c>
      <c r="F8" t="s">
        <v>13</v>
      </c>
    </row>
    <row r="9" spans="1:10">
      <c r="A9" s="20">
        <v>2275020000</v>
      </c>
      <c r="B9">
        <v>17334569</v>
      </c>
      <c r="C9">
        <v>8667300</v>
      </c>
      <c r="F9" t="s">
        <v>14</v>
      </c>
      <c r="G9">
        <f>C15</f>
        <v>29362601</v>
      </c>
    </row>
    <row r="10" spans="1:10">
      <c r="A10" s="20">
        <v>2275050011</v>
      </c>
      <c r="B10">
        <v>54461784</v>
      </c>
      <c r="C10">
        <v>27230907</v>
      </c>
      <c r="F10" t="s">
        <v>15</v>
      </c>
      <c r="G10">
        <v>3.46</v>
      </c>
    </row>
    <row r="11" spans="1:10">
      <c r="A11" s="20">
        <v>2275050012</v>
      </c>
      <c r="B11">
        <v>33836421</v>
      </c>
      <c r="C11">
        <v>16918225</v>
      </c>
      <c r="F11" t="s">
        <v>6</v>
      </c>
      <c r="G11">
        <v>2.12</v>
      </c>
    </row>
    <row r="12" spans="1:10">
      <c r="A12" s="20">
        <v>2275060011</v>
      </c>
      <c r="B12">
        <v>4263364</v>
      </c>
      <c r="C12">
        <v>2131694</v>
      </c>
      <c r="F12" t="s">
        <v>7</v>
      </c>
      <c r="G12">
        <v>0.95</v>
      </c>
    </row>
    <row r="13" spans="1:10">
      <c r="A13" s="20">
        <v>2275060012</v>
      </c>
      <c r="B13">
        <v>4936009</v>
      </c>
      <c r="C13">
        <v>2468019</v>
      </c>
    </row>
    <row r="14" spans="1:10">
      <c r="F14" t="s">
        <v>16</v>
      </c>
      <c r="G14">
        <f>G9*G10*G11*G12</f>
        <v>204611523.31243998</v>
      </c>
    </row>
    <row r="15" spans="1:10">
      <c r="B15" t="s">
        <v>14</v>
      </c>
      <c r="C15" s="16">
        <f>C10+C12</f>
        <v>29362601</v>
      </c>
      <c r="F15" t="s">
        <v>17</v>
      </c>
      <c r="G15">
        <f>G14/G6</f>
        <v>225.54180259307759</v>
      </c>
    </row>
    <row r="18" spans="1:3">
      <c r="A18" s="17" t="s">
        <v>18</v>
      </c>
      <c r="B18" t="s">
        <v>19</v>
      </c>
      <c r="C18" t="s">
        <v>20</v>
      </c>
    </row>
    <row r="19" spans="1:3">
      <c r="A19" s="21">
        <v>2275001000</v>
      </c>
      <c r="B19" s="19">
        <v>7473619</v>
      </c>
      <c r="C19" s="19">
        <v>3736822</v>
      </c>
    </row>
    <row r="20" spans="1:3">
      <c r="A20" s="21">
        <v>2275020000</v>
      </c>
      <c r="B20" s="19">
        <v>17334569</v>
      </c>
      <c r="C20" s="19">
        <v>8667300</v>
      </c>
    </row>
    <row r="21" spans="1:3">
      <c r="A21" s="21">
        <v>2275050011</v>
      </c>
      <c r="B21" s="19">
        <v>54461784</v>
      </c>
      <c r="C21" s="19">
        <v>27230907</v>
      </c>
    </row>
    <row r="22" spans="1:3">
      <c r="A22" s="21">
        <v>2275050012</v>
      </c>
      <c r="B22" s="19">
        <v>33836421</v>
      </c>
      <c r="C22" s="19">
        <v>16918225</v>
      </c>
    </row>
    <row r="23" spans="1:3">
      <c r="A23" s="21">
        <v>2275060011</v>
      </c>
      <c r="B23" s="19">
        <v>4263364</v>
      </c>
      <c r="C23" s="19">
        <v>2131694</v>
      </c>
    </row>
    <row r="24" spans="1:3">
      <c r="A24" s="21">
        <v>2275060012</v>
      </c>
      <c r="B24" s="19">
        <v>4936009</v>
      </c>
      <c r="C24" s="19">
        <v>2468019</v>
      </c>
    </row>
    <row r="25" spans="1:3">
      <c r="A25" s="21" t="s">
        <v>21</v>
      </c>
      <c r="B25" s="19"/>
      <c r="C25" s="19"/>
    </row>
    <row r="26" spans="1:3">
      <c r="A26" s="21" t="s">
        <v>22</v>
      </c>
      <c r="B26" s="19">
        <v>122305766</v>
      </c>
      <c r="C26" s="19">
        <v>61152967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205FD-200A-4766-AF56-2B85E5962C72}">
  <dimension ref="A1:M18"/>
  <sheetViews>
    <sheetView workbookViewId="0">
      <selection activeCell="A7" sqref="A7"/>
    </sheetView>
  </sheetViews>
  <sheetFormatPr defaultRowHeight="14.45"/>
  <cols>
    <col min="1" max="1" width="23.28515625" customWidth="1"/>
    <col min="3" max="3" width="14.42578125" customWidth="1"/>
    <col min="4" max="4" width="11.7109375" customWidth="1"/>
    <col min="5" max="5" width="13.28515625" customWidth="1"/>
    <col min="6" max="6" width="16" customWidth="1"/>
    <col min="7" max="7" width="15.28515625" customWidth="1"/>
    <col min="8" max="8" width="15.5703125" customWidth="1"/>
    <col min="9" max="9" width="15.42578125" customWidth="1"/>
    <col min="10" max="10" width="15.140625" customWidth="1"/>
    <col min="11" max="11" width="14.140625" customWidth="1"/>
    <col min="12" max="12" width="16.85546875" customWidth="1"/>
    <col min="13" max="13" width="13.140625" customWidth="1"/>
  </cols>
  <sheetData>
    <row r="1" spans="1:13" ht="39.75" customHeight="1">
      <c r="A1" s="34" t="s">
        <v>23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42">
      <c r="A2" s="3" t="s">
        <v>24</v>
      </c>
      <c r="B2" s="4" t="s">
        <v>25</v>
      </c>
      <c r="C2" s="4" t="s">
        <v>25</v>
      </c>
      <c r="D2" s="4" t="s">
        <v>25</v>
      </c>
      <c r="E2" s="4" t="s">
        <v>26</v>
      </c>
      <c r="F2" s="4" t="s">
        <v>26</v>
      </c>
      <c r="G2" s="4" t="s">
        <v>26</v>
      </c>
      <c r="H2" s="4" t="s">
        <v>27</v>
      </c>
      <c r="I2" s="4" t="s">
        <v>27</v>
      </c>
      <c r="J2" s="4" t="s">
        <v>27</v>
      </c>
      <c r="K2" s="4" t="s">
        <v>28</v>
      </c>
      <c r="L2" s="4" t="s">
        <v>28</v>
      </c>
      <c r="M2" s="4" t="s">
        <v>28</v>
      </c>
    </row>
    <row r="3" spans="1:13" ht="42">
      <c r="A3" s="5" t="s">
        <v>29</v>
      </c>
      <c r="B3" s="6" t="s">
        <v>30</v>
      </c>
      <c r="C3" s="6" t="s">
        <v>31</v>
      </c>
      <c r="D3" s="6" t="s">
        <v>32</v>
      </c>
      <c r="E3" s="6" t="s">
        <v>30</v>
      </c>
      <c r="F3" s="6" t="s">
        <v>33</v>
      </c>
      <c r="G3" s="6" t="s">
        <v>32</v>
      </c>
      <c r="H3" s="6" t="s">
        <v>30</v>
      </c>
      <c r="I3" s="6" t="s">
        <v>33</v>
      </c>
      <c r="J3" s="6" t="s">
        <v>32</v>
      </c>
      <c r="K3" s="6" t="s">
        <v>30</v>
      </c>
      <c r="L3" s="6" t="s">
        <v>33</v>
      </c>
      <c r="M3" s="6" t="s">
        <v>32</v>
      </c>
    </row>
    <row r="4" spans="1:13">
      <c r="A4" s="7" t="s">
        <v>2</v>
      </c>
      <c r="B4" s="7">
        <v>29</v>
      </c>
      <c r="C4" s="8">
        <v>2918.3</v>
      </c>
      <c r="D4" s="7">
        <v>9.8000000000000007</v>
      </c>
      <c r="E4" s="7">
        <v>13.7</v>
      </c>
      <c r="F4" s="8">
        <v>215569</v>
      </c>
      <c r="G4" s="7">
        <v>1.8</v>
      </c>
      <c r="H4" s="7">
        <v>8.6999999999999993</v>
      </c>
      <c r="I4" s="8">
        <v>2173</v>
      </c>
      <c r="J4" s="7">
        <v>10.3</v>
      </c>
      <c r="K4" s="7">
        <v>13.7</v>
      </c>
      <c r="L4" s="8">
        <v>221310.8</v>
      </c>
      <c r="M4" s="7">
        <v>1.8</v>
      </c>
    </row>
    <row r="5" spans="1:13">
      <c r="A5" s="7" t="s">
        <v>34</v>
      </c>
      <c r="B5" s="7">
        <v>83.8</v>
      </c>
      <c r="C5" s="8">
        <v>236417.1</v>
      </c>
      <c r="D5" s="7">
        <v>1.8</v>
      </c>
      <c r="E5" s="7">
        <v>36.6</v>
      </c>
      <c r="F5" s="7">
        <v>746.8</v>
      </c>
      <c r="G5" s="7">
        <v>10.8</v>
      </c>
      <c r="H5" s="7" t="s">
        <v>35</v>
      </c>
      <c r="I5" s="7" t="s">
        <v>35</v>
      </c>
      <c r="J5" s="7"/>
      <c r="K5" s="7">
        <v>83.5</v>
      </c>
      <c r="L5" s="8">
        <v>237241.4</v>
      </c>
      <c r="M5" s="7">
        <v>1.8</v>
      </c>
    </row>
    <row r="6" spans="1:13">
      <c r="A6" s="7" t="s">
        <v>36</v>
      </c>
      <c r="B6" s="7">
        <v>307</v>
      </c>
      <c r="C6" s="8">
        <v>1420357.2</v>
      </c>
      <c r="D6" s="7">
        <v>1.2</v>
      </c>
      <c r="E6" s="7" t="s">
        <v>35</v>
      </c>
      <c r="F6" s="7" t="s">
        <v>35</v>
      </c>
      <c r="G6" s="7"/>
      <c r="H6" s="7" t="s">
        <v>35</v>
      </c>
      <c r="I6" s="7" t="s">
        <v>35</v>
      </c>
      <c r="J6" s="7"/>
      <c r="K6" s="7">
        <v>306.89999999999998</v>
      </c>
      <c r="L6" s="8">
        <v>1420580.4</v>
      </c>
      <c r="M6" s="7">
        <v>1.2</v>
      </c>
    </row>
    <row r="7" spans="1:13">
      <c r="A7" s="7" t="s">
        <v>3</v>
      </c>
      <c r="B7" s="7" t="s">
        <v>35</v>
      </c>
      <c r="C7" s="7" t="s">
        <v>35</v>
      </c>
      <c r="D7" s="7"/>
      <c r="E7" s="7">
        <v>14.1</v>
      </c>
      <c r="F7" s="8">
        <v>9410.7000000000007</v>
      </c>
      <c r="G7" s="7">
        <v>4.5999999999999996</v>
      </c>
      <c r="H7" s="7" t="s">
        <v>35</v>
      </c>
      <c r="I7" s="7" t="s">
        <v>35</v>
      </c>
      <c r="J7" s="7"/>
      <c r="K7" s="7">
        <v>14.1</v>
      </c>
      <c r="L7" s="8">
        <v>9434.7000000000007</v>
      </c>
      <c r="M7" s="7">
        <v>4.5999999999999996</v>
      </c>
    </row>
    <row r="8" spans="1:13">
      <c r="A8" s="7" t="s">
        <v>37</v>
      </c>
      <c r="B8" s="7">
        <v>52.9</v>
      </c>
      <c r="C8" s="8">
        <v>118431.8</v>
      </c>
      <c r="D8" s="7">
        <v>1.3</v>
      </c>
      <c r="E8" s="7" t="s">
        <v>35</v>
      </c>
      <c r="F8" s="7" t="s">
        <v>35</v>
      </c>
      <c r="G8" s="7"/>
      <c r="H8" s="7"/>
      <c r="I8" s="7"/>
      <c r="J8" s="7"/>
      <c r="K8" s="7">
        <v>52.9</v>
      </c>
      <c r="L8" s="8">
        <v>118436.2</v>
      </c>
      <c r="M8" s="7">
        <v>1.3</v>
      </c>
    </row>
    <row r="9" spans="1:13">
      <c r="A9" s="7" t="s">
        <v>38</v>
      </c>
      <c r="B9" s="7"/>
      <c r="C9" s="7"/>
      <c r="D9" s="7"/>
      <c r="E9" s="7">
        <v>1.7</v>
      </c>
      <c r="F9" s="7">
        <v>16.3</v>
      </c>
      <c r="G9" s="7">
        <v>18.399999999999999</v>
      </c>
      <c r="H9" s="7">
        <v>4.4000000000000004</v>
      </c>
      <c r="I9" s="7">
        <v>8.9</v>
      </c>
      <c r="J9" s="7">
        <v>20.5</v>
      </c>
      <c r="K9" s="7">
        <v>19.3</v>
      </c>
      <c r="L9" s="8">
        <v>1489.4</v>
      </c>
      <c r="M9" s="7">
        <v>8.9</v>
      </c>
    </row>
    <row r="10" spans="1:13">
      <c r="A10" s="7" t="s">
        <v>39</v>
      </c>
      <c r="B10" s="7" t="s">
        <v>35</v>
      </c>
      <c r="C10" s="7" t="s">
        <v>35</v>
      </c>
      <c r="D10" s="7"/>
      <c r="E10" s="7">
        <v>15.2</v>
      </c>
      <c r="F10" s="8">
        <v>16280.8</v>
      </c>
      <c r="G10" s="7">
        <v>16.5</v>
      </c>
      <c r="H10" s="7">
        <v>4.7</v>
      </c>
      <c r="I10" s="8">
        <v>1419.9</v>
      </c>
      <c r="J10" s="7">
        <v>4.3</v>
      </c>
      <c r="K10" s="7">
        <v>13.4</v>
      </c>
      <c r="L10" s="8">
        <v>19940.5</v>
      </c>
      <c r="M10" s="7">
        <v>13.9</v>
      </c>
    </row>
    <row r="11" spans="1:13">
      <c r="A11" s="7" t="s">
        <v>40</v>
      </c>
      <c r="B11" s="9" t="s">
        <v>35</v>
      </c>
      <c r="C11" s="9" t="s">
        <v>35</v>
      </c>
      <c r="D11" s="9" t="s">
        <v>41</v>
      </c>
      <c r="E11" s="9">
        <v>5.3</v>
      </c>
      <c r="F11" s="9">
        <v>420.3</v>
      </c>
      <c r="G11" s="9">
        <v>5.2</v>
      </c>
      <c r="H11" s="9">
        <v>5.3</v>
      </c>
      <c r="I11" s="10">
        <v>1407.2</v>
      </c>
      <c r="J11" s="9">
        <v>4.7</v>
      </c>
      <c r="K11" s="9">
        <v>5.3</v>
      </c>
      <c r="L11" s="10">
        <v>1887.9</v>
      </c>
      <c r="M11" s="9">
        <v>3.8</v>
      </c>
    </row>
    <row r="12" spans="1:13">
      <c r="A12" s="7" t="s">
        <v>42</v>
      </c>
      <c r="B12" s="7">
        <v>181.4</v>
      </c>
      <c r="C12" s="8">
        <v>1779829.6</v>
      </c>
      <c r="D12" s="7">
        <v>1.1000000000000001</v>
      </c>
      <c r="E12" s="7">
        <v>13.8</v>
      </c>
      <c r="F12" s="8">
        <v>242551.9</v>
      </c>
      <c r="G12" s="7">
        <v>2</v>
      </c>
      <c r="H12" s="7">
        <v>6.3</v>
      </c>
      <c r="I12" s="7">
        <v>5169.8999999999996</v>
      </c>
      <c r="J12" s="7">
        <v>5.5</v>
      </c>
      <c r="K12" s="7">
        <v>71.5</v>
      </c>
      <c r="L12" s="8">
        <v>2030321.4</v>
      </c>
      <c r="M12" s="7">
        <v>2.1</v>
      </c>
    </row>
    <row r="13" spans="1:13">
      <c r="A13" s="11" t="s">
        <v>43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>
      <c r="A14" s="11" t="s">
        <v>44</v>
      </c>
      <c r="B14" s="11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>
      <c r="A15" s="11" t="s">
        <v>45</v>
      </c>
      <c r="B15" s="11"/>
      <c r="C15" s="11"/>
      <c r="D15" s="11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11" t="s">
        <v>46</v>
      </c>
      <c r="B16" s="11"/>
      <c r="C16" s="11"/>
      <c r="D16" s="11"/>
      <c r="E16" s="11"/>
      <c r="F16" s="11"/>
      <c r="G16" s="12"/>
      <c r="H16" s="12"/>
      <c r="I16" s="7"/>
      <c r="J16" s="7"/>
      <c r="K16" s="7"/>
      <c r="L16" s="7"/>
      <c r="M16" s="7"/>
    </row>
    <row r="17" spans="1:13">
      <c r="A17" s="11" t="s">
        <v>47</v>
      </c>
      <c r="B17" s="11"/>
      <c r="C17" s="11"/>
      <c r="D17" s="11"/>
      <c r="E17" s="11"/>
      <c r="F17" s="11"/>
      <c r="G17" s="11"/>
      <c r="H17" s="11"/>
      <c r="I17" s="7"/>
      <c r="J17" s="7"/>
      <c r="K17" s="7"/>
      <c r="L17" s="7"/>
      <c r="M17" s="7"/>
    </row>
    <row r="18" spans="1:13">
      <c r="A18" s="7" t="s">
        <v>48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7B6BE-1C71-4DA7-A0C8-DEE5F92C3264}">
  <dimension ref="A1:C37"/>
  <sheetViews>
    <sheetView topLeftCell="A10" workbookViewId="0">
      <selection activeCell="A24" sqref="A24"/>
    </sheetView>
  </sheetViews>
  <sheetFormatPr defaultRowHeight="14.45"/>
  <cols>
    <col min="1" max="1" width="109.85546875" customWidth="1"/>
  </cols>
  <sheetData>
    <row r="1" spans="1:1">
      <c r="A1" t="s">
        <v>49</v>
      </c>
    </row>
    <row r="2" spans="1:1">
      <c r="A2" s="1" t="s">
        <v>50</v>
      </c>
    </row>
    <row r="3" spans="1:1">
      <c r="A3" t="s">
        <v>51</v>
      </c>
    </row>
    <row r="4" spans="1:1">
      <c r="A4" s="1" t="s">
        <v>52</v>
      </c>
    </row>
    <row r="6" spans="1:1">
      <c r="A6" s="1" t="s">
        <v>53</v>
      </c>
    </row>
    <row r="7" spans="1:1">
      <c r="A7" s="1" t="s">
        <v>54</v>
      </c>
    </row>
    <row r="8" spans="1:1">
      <c r="A8" s="1" t="s">
        <v>55</v>
      </c>
    </row>
    <row r="9" spans="1:1">
      <c r="A9" s="1" t="s">
        <v>56</v>
      </c>
    </row>
    <row r="10" spans="1:1">
      <c r="A10" s="1" t="s">
        <v>57</v>
      </c>
    </row>
    <row r="11" spans="1:1">
      <c r="A11" s="1" t="s">
        <v>58</v>
      </c>
    </row>
    <row r="12" spans="1:1">
      <c r="A12" s="1" t="s">
        <v>59</v>
      </c>
    </row>
    <row r="15" spans="1:1">
      <c r="A15" t="s">
        <v>60</v>
      </c>
    </row>
    <row r="16" spans="1:1">
      <c r="A16" s="2" t="s">
        <v>61</v>
      </c>
    </row>
    <row r="17" spans="1:1">
      <c r="A17" t="s">
        <v>62</v>
      </c>
    </row>
    <row r="20" spans="1:1">
      <c r="A20" t="s">
        <v>63</v>
      </c>
    </row>
    <row r="21" spans="1:1">
      <c r="A21" t="s">
        <v>64</v>
      </c>
    </row>
    <row r="23" spans="1:1">
      <c r="A23" t="s">
        <v>65</v>
      </c>
    </row>
    <row r="24" spans="1:1">
      <c r="A24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71</v>
      </c>
    </row>
    <row r="32" spans="1:1">
      <c r="A32" t="s">
        <v>72</v>
      </c>
    </row>
    <row r="34" spans="1:3">
      <c r="A34" t="s">
        <v>73</v>
      </c>
      <c r="C34" t="s">
        <v>74</v>
      </c>
    </row>
    <row r="35" spans="1:3">
      <c r="C35" s="2" t="s">
        <v>75</v>
      </c>
    </row>
    <row r="36" spans="1:3">
      <c r="A36" t="s">
        <v>76</v>
      </c>
    </row>
    <row r="37" spans="1:3">
      <c r="A37" s="2" t="s">
        <v>77</v>
      </c>
    </row>
  </sheetData>
  <hyperlinks>
    <hyperlink ref="A16" r:id="rId1" xr:uid="{F3FD5FF6-0F83-41DF-9FF0-1B02A6A4DE39}"/>
    <hyperlink ref="A37" r:id="rId2" xr:uid="{81D9E909-40E8-4003-A932-A9BCB74A7586}"/>
    <hyperlink ref="C35" r:id="rId3" xr:uid="{25F65FE5-CECA-4C6D-872B-385E3C49BAA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2C8BA-AC63-48F7-B14D-14790ABB4706}">
  <dimension ref="A1:D321"/>
  <sheetViews>
    <sheetView workbookViewId="0">
      <selection activeCell="C321" sqref="C2:C321"/>
    </sheetView>
  </sheetViews>
  <sheetFormatPr defaultRowHeight="14.45"/>
  <cols>
    <col min="2" max="2" width="16.7109375" style="20" customWidth="1"/>
  </cols>
  <sheetData>
    <row r="1" spans="1:4">
      <c r="A1" s="18" t="s">
        <v>78</v>
      </c>
      <c r="B1" s="20" t="s">
        <v>10</v>
      </c>
      <c r="C1" s="18" t="s">
        <v>11</v>
      </c>
      <c r="D1" t="s">
        <v>12</v>
      </c>
    </row>
    <row r="2" spans="1:4">
      <c r="A2" s="18" t="s">
        <v>79</v>
      </c>
      <c r="B2" s="20">
        <v>2275001000</v>
      </c>
      <c r="C2" s="18">
        <v>222721</v>
      </c>
      <c r="D2">
        <f>ROUND(C2/2,0)</f>
        <v>111361</v>
      </c>
    </row>
    <row r="3" spans="1:4">
      <c r="A3" s="18" t="s">
        <v>79</v>
      </c>
      <c r="B3" s="20">
        <v>2275020000</v>
      </c>
      <c r="C3" s="18">
        <v>191385</v>
      </c>
      <c r="D3">
        <f t="shared" ref="D3:D66" si="0">ROUND(C3/2,0)</f>
        <v>95693</v>
      </c>
    </row>
    <row r="4" spans="1:4">
      <c r="A4" s="18" t="s">
        <v>79</v>
      </c>
      <c r="B4" s="20">
        <v>2275050011</v>
      </c>
      <c r="C4" s="18">
        <v>957965</v>
      </c>
      <c r="D4">
        <f t="shared" si="0"/>
        <v>478983</v>
      </c>
    </row>
    <row r="5" spans="1:4">
      <c r="A5" s="18" t="s">
        <v>79</v>
      </c>
      <c r="B5" s="20">
        <v>2275050012</v>
      </c>
      <c r="C5" s="18">
        <v>772570</v>
      </c>
      <c r="D5">
        <f t="shared" si="0"/>
        <v>386285</v>
      </c>
    </row>
    <row r="6" spans="1:4">
      <c r="A6" s="18" t="s">
        <v>79</v>
      </c>
      <c r="B6" s="20">
        <v>2275060011</v>
      </c>
      <c r="C6" s="18">
        <v>436452</v>
      </c>
      <c r="D6">
        <f t="shared" si="0"/>
        <v>218226</v>
      </c>
    </row>
    <row r="7" spans="1:4">
      <c r="A7" s="18" t="s">
        <v>79</v>
      </c>
      <c r="B7" s="20">
        <v>2275060012</v>
      </c>
      <c r="C7" s="18">
        <v>377099</v>
      </c>
      <c r="D7">
        <f t="shared" si="0"/>
        <v>188550</v>
      </c>
    </row>
    <row r="8" spans="1:4">
      <c r="A8" s="18" t="s">
        <v>80</v>
      </c>
      <c r="B8" s="20">
        <v>2275001000</v>
      </c>
      <c r="C8" s="18">
        <v>663576</v>
      </c>
      <c r="D8">
        <f t="shared" si="0"/>
        <v>331788</v>
      </c>
    </row>
    <row r="9" spans="1:4">
      <c r="A9" s="18" t="s">
        <v>80</v>
      </c>
      <c r="B9" s="20">
        <v>2275020000</v>
      </c>
      <c r="C9" s="18">
        <v>79940</v>
      </c>
      <c r="D9">
        <f t="shared" si="0"/>
        <v>39970</v>
      </c>
    </row>
    <row r="10" spans="1:4">
      <c r="A10" s="18" t="s">
        <v>80</v>
      </c>
      <c r="B10" s="20">
        <v>2275050011</v>
      </c>
      <c r="C10" s="18">
        <v>1235695</v>
      </c>
      <c r="D10">
        <f t="shared" si="0"/>
        <v>617848</v>
      </c>
    </row>
    <row r="11" spans="1:4">
      <c r="A11" s="18" t="s">
        <v>80</v>
      </c>
      <c r="B11" s="20">
        <v>2275050012</v>
      </c>
      <c r="C11" s="18">
        <v>714615</v>
      </c>
      <c r="D11">
        <f t="shared" si="0"/>
        <v>357308</v>
      </c>
    </row>
    <row r="12" spans="1:4">
      <c r="A12" s="18" t="s">
        <v>80</v>
      </c>
      <c r="B12" s="20">
        <v>2275060011</v>
      </c>
      <c r="C12" s="18">
        <v>37528</v>
      </c>
      <c r="D12">
        <f t="shared" si="0"/>
        <v>18764</v>
      </c>
    </row>
    <row r="13" spans="1:4">
      <c r="A13" s="18" t="s">
        <v>80</v>
      </c>
      <c r="B13" s="20">
        <v>2275060012</v>
      </c>
      <c r="C13" s="18">
        <v>37935</v>
      </c>
      <c r="D13">
        <f t="shared" si="0"/>
        <v>18968</v>
      </c>
    </row>
    <row r="14" spans="1:4">
      <c r="A14" s="18" t="s">
        <v>81</v>
      </c>
      <c r="B14" s="20">
        <v>2275001000</v>
      </c>
      <c r="C14" s="18">
        <v>110227</v>
      </c>
      <c r="D14">
        <f t="shared" si="0"/>
        <v>55114</v>
      </c>
    </row>
    <row r="15" spans="1:4">
      <c r="A15" s="18" t="s">
        <v>81</v>
      </c>
      <c r="B15" s="20">
        <v>2275020000</v>
      </c>
      <c r="C15" s="18">
        <v>63809</v>
      </c>
      <c r="D15">
        <f t="shared" si="0"/>
        <v>31905</v>
      </c>
    </row>
    <row r="16" spans="1:4">
      <c r="A16" s="18" t="s">
        <v>81</v>
      </c>
      <c r="B16" s="20">
        <v>2275050011</v>
      </c>
      <c r="C16" s="18">
        <v>1174009</v>
      </c>
      <c r="D16">
        <f t="shared" si="0"/>
        <v>587005</v>
      </c>
    </row>
    <row r="17" spans="1:4">
      <c r="A17" s="18" t="s">
        <v>81</v>
      </c>
      <c r="B17" s="20">
        <v>2275050012</v>
      </c>
      <c r="C17" s="18">
        <v>675023</v>
      </c>
      <c r="D17">
        <f t="shared" si="0"/>
        <v>337512</v>
      </c>
    </row>
    <row r="18" spans="1:4">
      <c r="A18" s="18" t="s">
        <v>81</v>
      </c>
      <c r="B18" s="20">
        <v>2275060011</v>
      </c>
      <c r="C18" s="18">
        <v>21348</v>
      </c>
      <c r="D18">
        <f t="shared" si="0"/>
        <v>10674</v>
      </c>
    </row>
    <row r="19" spans="1:4">
      <c r="A19" s="18" t="s">
        <v>81</v>
      </c>
      <c r="B19" s="20">
        <v>2275060012</v>
      </c>
      <c r="C19" s="18">
        <v>22260</v>
      </c>
      <c r="D19">
        <f t="shared" si="0"/>
        <v>11130</v>
      </c>
    </row>
    <row r="20" spans="1:4">
      <c r="A20" s="18" t="s">
        <v>82</v>
      </c>
      <c r="B20" s="20">
        <v>2275001000</v>
      </c>
      <c r="C20" s="18">
        <v>336288</v>
      </c>
      <c r="D20">
        <f t="shared" si="0"/>
        <v>168144</v>
      </c>
    </row>
    <row r="21" spans="1:4">
      <c r="A21" s="18" t="s">
        <v>82</v>
      </c>
      <c r="B21" s="20">
        <v>2275020000</v>
      </c>
      <c r="C21" s="18">
        <v>462991</v>
      </c>
      <c r="D21">
        <f t="shared" si="0"/>
        <v>231496</v>
      </c>
    </row>
    <row r="22" spans="1:4">
      <c r="A22" s="18" t="s">
        <v>82</v>
      </c>
      <c r="B22" s="20">
        <v>2275050011</v>
      </c>
      <c r="C22" s="18">
        <v>1817429</v>
      </c>
      <c r="D22">
        <f t="shared" si="0"/>
        <v>908715</v>
      </c>
    </row>
    <row r="23" spans="1:4">
      <c r="A23" s="18" t="s">
        <v>82</v>
      </c>
      <c r="B23" s="20">
        <v>2275050012</v>
      </c>
      <c r="C23" s="18">
        <v>1125539</v>
      </c>
      <c r="D23">
        <f t="shared" si="0"/>
        <v>562770</v>
      </c>
    </row>
    <row r="24" spans="1:4">
      <c r="A24" s="18" t="s">
        <v>82</v>
      </c>
      <c r="B24" s="20">
        <v>2275060011</v>
      </c>
      <c r="C24" s="18">
        <v>329973</v>
      </c>
      <c r="D24">
        <f t="shared" si="0"/>
        <v>164987</v>
      </c>
    </row>
    <row r="25" spans="1:4">
      <c r="A25" s="18" t="s">
        <v>82</v>
      </c>
      <c r="B25" s="20">
        <v>2275060012</v>
      </c>
      <c r="C25" s="18">
        <v>270825</v>
      </c>
      <c r="D25">
        <f t="shared" si="0"/>
        <v>135413</v>
      </c>
    </row>
    <row r="26" spans="1:4">
      <c r="A26" s="18" t="s">
        <v>83</v>
      </c>
      <c r="B26" s="20">
        <v>2275001000</v>
      </c>
      <c r="C26" s="18">
        <v>155523</v>
      </c>
      <c r="D26">
        <f t="shared" si="0"/>
        <v>77762</v>
      </c>
    </row>
    <row r="27" spans="1:4">
      <c r="A27" s="18" t="s">
        <v>83</v>
      </c>
      <c r="B27" s="20">
        <v>2275020000</v>
      </c>
      <c r="C27" s="18">
        <v>1851899</v>
      </c>
      <c r="D27">
        <f t="shared" si="0"/>
        <v>925950</v>
      </c>
    </row>
    <row r="28" spans="1:4">
      <c r="A28" s="18" t="s">
        <v>83</v>
      </c>
      <c r="B28" s="20">
        <v>2275050011</v>
      </c>
      <c r="C28" s="18">
        <v>5405573</v>
      </c>
      <c r="D28">
        <f t="shared" si="0"/>
        <v>2702787</v>
      </c>
    </row>
    <row r="29" spans="1:4">
      <c r="A29" s="18" t="s">
        <v>83</v>
      </c>
      <c r="B29" s="20">
        <v>2275050012</v>
      </c>
      <c r="C29" s="18">
        <v>3557196</v>
      </c>
      <c r="D29">
        <f t="shared" si="0"/>
        <v>1778598</v>
      </c>
    </row>
    <row r="30" spans="1:4">
      <c r="A30" s="18" t="s">
        <v>83</v>
      </c>
      <c r="B30" s="20">
        <v>2275060011</v>
      </c>
      <c r="C30" s="18">
        <v>214538</v>
      </c>
      <c r="D30">
        <f t="shared" si="0"/>
        <v>107269</v>
      </c>
    </row>
    <row r="31" spans="1:4">
      <c r="A31" s="18" t="s">
        <v>83</v>
      </c>
      <c r="B31" s="20">
        <v>2275060012</v>
      </c>
      <c r="C31" s="18">
        <v>302571</v>
      </c>
      <c r="D31">
        <f t="shared" si="0"/>
        <v>151286</v>
      </c>
    </row>
    <row r="32" spans="1:4">
      <c r="A32" s="18" t="s">
        <v>84</v>
      </c>
      <c r="B32" s="20">
        <v>2275001000</v>
      </c>
      <c r="C32" s="18">
        <v>272524</v>
      </c>
      <c r="D32">
        <f t="shared" si="0"/>
        <v>136262</v>
      </c>
    </row>
    <row r="33" spans="1:4">
      <c r="A33" s="18" t="s">
        <v>84</v>
      </c>
      <c r="B33" s="20">
        <v>2275020000</v>
      </c>
      <c r="C33" s="18">
        <v>707528</v>
      </c>
      <c r="D33">
        <f t="shared" si="0"/>
        <v>353764</v>
      </c>
    </row>
    <row r="34" spans="1:4">
      <c r="A34" s="18" t="s">
        <v>84</v>
      </c>
      <c r="B34" s="20">
        <v>2275050011</v>
      </c>
      <c r="C34" s="18">
        <v>1281983</v>
      </c>
      <c r="D34">
        <f t="shared" si="0"/>
        <v>640992</v>
      </c>
    </row>
    <row r="35" spans="1:4">
      <c r="A35" s="18" t="s">
        <v>84</v>
      </c>
      <c r="B35" s="20">
        <v>2275050012</v>
      </c>
      <c r="C35" s="18">
        <v>776081</v>
      </c>
      <c r="D35">
        <f t="shared" si="0"/>
        <v>388041</v>
      </c>
    </row>
    <row r="36" spans="1:4">
      <c r="A36" s="18" t="s">
        <v>84</v>
      </c>
      <c r="B36" s="20">
        <v>2275060011</v>
      </c>
      <c r="C36" s="18">
        <v>115695</v>
      </c>
      <c r="D36">
        <f t="shared" si="0"/>
        <v>57848</v>
      </c>
    </row>
    <row r="37" spans="1:4">
      <c r="A37" s="18" t="s">
        <v>84</v>
      </c>
      <c r="B37" s="20">
        <v>2275060012</v>
      </c>
      <c r="C37" s="18">
        <v>154495</v>
      </c>
      <c r="D37">
        <f t="shared" si="0"/>
        <v>77248</v>
      </c>
    </row>
    <row r="38" spans="1:4">
      <c r="A38" s="18" t="s">
        <v>85</v>
      </c>
      <c r="B38" s="20">
        <v>2275001000</v>
      </c>
      <c r="C38" s="18">
        <v>8954</v>
      </c>
      <c r="D38">
        <f t="shared" si="0"/>
        <v>4477</v>
      </c>
    </row>
    <row r="39" spans="1:4">
      <c r="A39" s="18" t="s">
        <v>85</v>
      </c>
      <c r="B39" s="20">
        <v>2275020000</v>
      </c>
      <c r="C39" s="18">
        <v>62265</v>
      </c>
      <c r="D39">
        <f t="shared" si="0"/>
        <v>31133</v>
      </c>
    </row>
    <row r="40" spans="1:4">
      <c r="A40" s="18" t="s">
        <v>85</v>
      </c>
      <c r="B40" s="20">
        <v>2275050011</v>
      </c>
      <c r="C40" s="18">
        <v>378387</v>
      </c>
      <c r="D40">
        <f t="shared" si="0"/>
        <v>189194</v>
      </c>
    </row>
    <row r="41" spans="1:4">
      <c r="A41" s="18" t="s">
        <v>85</v>
      </c>
      <c r="B41" s="20">
        <v>2275050012</v>
      </c>
      <c r="C41" s="18">
        <v>164442</v>
      </c>
      <c r="D41">
        <f t="shared" si="0"/>
        <v>82221</v>
      </c>
    </row>
    <row r="42" spans="1:4">
      <c r="A42" s="18" t="s">
        <v>85</v>
      </c>
      <c r="B42" s="20">
        <v>2275060011</v>
      </c>
      <c r="C42" s="18">
        <v>16503</v>
      </c>
      <c r="D42">
        <f t="shared" si="0"/>
        <v>8252</v>
      </c>
    </row>
    <row r="43" spans="1:4">
      <c r="A43" s="18" t="s">
        <v>85</v>
      </c>
      <c r="B43" s="20">
        <v>2275060012</v>
      </c>
      <c r="C43" s="18">
        <v>33842</v>
      </c>
      <c r="D43">
        <f t="shared" si="0"/>
        <v>16921</v>
      </c>
    </row>
    <row r="44" spans="1:4">
      <c r="A44" s="18" t="s">
        <v>86</v>
      </c>
      <c r="B44" s="20">
        <v>2275001000</v>
      </c>
      <c r="C44" s="18">
        <v>118</v>
      </c>
      <c r="D44">
        <f t="shared" si="0"/>
        <v>59</v>
      </c>
    </row>
    <row r="45" spans="1:4">
      <c r="A45" s="18" t="s">
        <v>86</v>
      </c>
      <c r="B45" s="20">
        <v>2275050012</v>
      </c>
      <c r="C45" s="18">
        <v>10691</v>
      </c>
      <c r="D45">
        <f t="shared" si="0"/>
        <v>5346</v>
      </c>
    </row>
    <row r="46" spans="1:4">
      <c r="A46" s="18" t="s">
        <v>87</v>
      </c>
      <c r="B46" s="20">
        <v>2275001000</v>
      </c>
      <c r="C46" s="18">
        <v>12620</v>
      </c>
      <c r="D46">
        <f t="shared" si="0"/>
        <v>6310</v>
      </c>
    </row>
    <row r="47" spans="1:4">
      <c r="A47" s="18" t="s">
        <v>87</v>
      </c>
      <c r="B47" s="20">
        <v>2275020000</v>
      </c>
      <c r="C47" s="18">
        <v>4221</v>
      </c>
      <c r="D47">
        <f t="shared" si="0"/>
        <v>2111</v>
      </c>
    </row>
    <row r="48" spans="1:4">
      <c r="A48" s="18" t="s">
        <v>87</v>
      </c>
      <c r="B48" s="20">
        <v>2275050011</v>
      </c>
      <c r="C48" s="18">
        <v>94759</v>
      </c>
      <c r="D48">
        <f t="shared" si="0"/>
        <v>47380</v>
      </c>
    </row>
    <row r="49" spans="1:4">
      <c r="A49" s="18" t="s">
        <v>87</v>
      </c>
      <c r="B49" s="20">
        <v>2275050012</v>
      </c>
      <c r="C49" s="18">
        <v>52004</v>
      </c>
      <c r="D49">
        <f t="shared" si="0"/>
        <v>26002</v>
      </c>
    </row>
    <row r="50" spans="1:4">
      <c r="A50" s="18" t="s">
        <v>87</v>
      </c>
      <c r="B50" s="20">
        <v>2275060011</v>
      </c>
      <c r="C50" s="18">
        <v>4556</v>
      </c>
      <c r="D50">
        <f t="shared" si="0"/>
        <v>2278</v>
      </c>
    </row>
    <row r="51" spans="1:4">
      <c r="A51" s="18" t="s">
        <v>87</v>
      </c>
      <c r="B51" s="20">
        <v>2275060012</v>
      </c>
      <c r="C51" s="18">
        <v>2481</v>
      </c>
      <c r="D51">
        <f t="shared" si="0"/>
        <v>1241</v>
      </c>
    </row>
    <row r="52" spans="1:4">
      <c r="A52" s="18" t="s">
        <v>88</v>
      </c>
      <c r="B52" s="20">
        <v>2275001000</v>
      </c>
      <c r="C52" s="18">
        <v>606638</v>
      </c>
      <c r="D52">
        <f t="shared" si="0"/>
        <v>303319</v>
      </c>
    </row>
    <row r="53" spans="1:4">
      <c r="A53" s="18" t="s">
        <v>88</v>
      </c>
      <c r="B53" s="20">
        <v>2275020000</v>
      </c>
      <c r="C53" s="18">
        <v>1609255</v>
      </c>
      <c r="D53">
        <f t="shared" si="0"/>
        <v>804628</v>
      </c>
    </row>
    <row r="54" spans="1:4">
      <c r="A54" s="18" t="s">
        <v>88</v>
      </c>
      <c r="B54" s="20">
        <v>2275050011</v>
      </c>
      <c r="C54" s="18">
        <v>5015650</v>
      </c>
      <c r="D54">
        <f t="shared" si="0"/>
        <v>2507825</v>
      </c>
    </row>
    <row r="55" spans="1:4">
      <c r="A55" s="18" t="s">
        <v>88</v>
      </c>
      <c r="B55" s="20">
        <v>2275050012</v>
      </c>
      <c r="C55" s="18">
        <v>3325320</v>
      </c>
      <c r="D55">
        <f t="shared" si="0"/>
        <v>1662660</v>
      </c>
    </row>
    <row r="56" spans="1:4">
      <c r="A56" s="18" t="s">
        <v>88</v>
      </c>
      <c r="B56" s="20">
        <v>2275060011</v>
      </c>
      <c r="C56" s="18">
        <v>335162</v>
      </c>
      <c r="D56">
        <f t="shared" si="0"/>
        <v>167581</v>
      </c>
    </row>
    <row r="57" spans="1:4">
      <c r="A57" s="18" t="s">
        <v>88</v>
      </c>
      <c r="B57" s="20">
        <v>2275060012</v>
      </c>
      <c r="C57" s="18">
        <v>413183</v>
      </c>
      <c r="D57">
        <f t="shared" si="0"/>
        <v>206592</v>
      </c>
    </row>
    <row r="58" spans="1:4">
      <c r="A58" s="18" t="s">
        <v>89</v>
      </c>
      <c r="B58" s="20">
        <v>2275001000</v>
      </c>
      <c r="C58" s="18">
        <v>288028</v>
      </c>
      <c r="D58">
        <f t="shared" si="0"/>
        <v>144014</v>
      </c>
    </row>
    <row r="59" spans="1:4">
      <c r="A59" s="18" t="s">
        <v>89</v>
      </c>
      <c r="B59" s="20">
        <v>2275020000</v>
      </c>
      <c r="C59" s="18">
        <v>820103</v>
      </c>
      <c r="D59">
        <f t="shared" si="0"/>
        <v>410052</v>
      </c>
    </row>
    <row r="60" spans="1:4">
      <c r="A60" s="18" t="s">
        <v>89</v>
      </c>
      <c r="B60" s="20">
        <v>2275050011</v>
      </c>
      <c r="C60" s="18">
        <v>1505661</v>
      </c>
      <c r="D60">
        <f t="shared" si="0"/>
        <v>752831</v>
      </c>
    </row>
    <row r="61" spans="1:4">
      <c r="A61" s="18" t="s">
        <v>89</v>
      </c>
      <c r="B61" s="20">
        <v>2275050012</v>
      </c>
      <c r="C61" s="18">
        <v>863377</v>
      </c>
      <c r="D61">
        <f t="shared" si="0"/>
        <v>431689</v>
      </c>
    </row>
    <row r="62" spans="1:4">
      <c r="A62" s="18" t="s">
        <v>89</v>
      </c>
      <c r="B62" s="20">
        <v>2275060011</v>
      </c>
      <c r="C62" s="18">
        <v>51039</v>
      </c>
      <c r="D62">
        <f t="shared" si="0"/>
        <v>25520</v>
      </c>
    </row>
    <row r="63" spans="1:4">
      <c r="A63" s="18" t="s">
        <v>89</v>
      </c>
      <c r="B63" s="20">
        <v>2275060012</v>
      </c>
      <c r="C63" s="18">
        <v>47906</v>
      </c>
      <c r="D63">
        <f t="shared" si="0"/>
        <v>23953</v>
      </c>
    </row>
    <row r="64" spans="1:4">
      <c r="A64" s="18" t="s">
        <v>90</v>
      </c>
      <c r="B64" s="20">
        <v>2275001000</v>
      </c>
      <c r="C64" s="18">
        <v>61022</v>
      </c>
      <c r="D64">
        <f t="shared" si="0"/>
        <v>30511</v>
      </c>
    </row>
    <row r="65" spans="1:4">
      <c r="A65" s="18" t="s">
        <v>90</v>
      </c>
      <c r="B65" s="20">
        <v>2275020000</v>
      </c>
      <c r="C65" s="18">
        <v>324209</v>
      </c>
      <c r="D65">
        <f t="shared" si="0"/>
        <v>162105</v>
      </c>
    </row>
    <row r="66" spans="1:4">
      <c r="A66" s="18" t="s">
        <v>90</v>
      </c>
      <c r="B66" s="20">
        <v>2275050011</v>
      </c>
      <c r="C66" s="18">
        <v>175709</v>
      </c>
      <c r="D66">
        <f t="shared" si="0"/>
        <v>87855</v>
      </c>
    </row>
    <row r="67" spans="1:4">
      <c r="A67" s="18" t="s">
        <v>90</v>
      </c>
      <c r="B67" s="20">
        <v>2275050012</v>
      </c>
      <c r="C67" s="18">
        <v>261302</v>
      </c>
      <c r="D67">
        <f t="shared" ref="D67:D130" si="1">ROUND(C67/2,0)</f>
        <v>130651</v>
      </c>
    </row>
    <row r="68" spans="1:4">
      <c r="A68" s="18" t="s">
        <v>90</v>
      </c>
      <c r="B68" s="20">
        <v>2275060011</v>
      </c>
      <c r="C68" s="18">
        <v>79878</v>
      </c>
      <c r="D68">
        <f t="shared" si="1"/>
        <v>39939</v>
      </c>
    </row>
    <row r="69" spans="1:4">
      <c r="A69" s="18" t="s">
        <v>90</v>
      </c>
      <c r="B69" s="20">
        <v>2275060012</v>
      </c>
      <c r="C69" s="18">
        <v>220791</v>
      </c>
      <c r="D69">
        <f t="shared" si="1"/>
        <v>110396</v>
      </c>
    </row>
    <row r="70" spans="1:4">
      <c r="A70" s="18" t="s">
        <v>91</v>
      </c>
      <c r="B70" s="20">
        <v>2275001000</v>
      </c>
      <c r="C70" s="18">
        <v>22197</v>
      </c>
      <c r="D70">
        <f t="shared" si="1"/>
        <v>11099</v>
      </c>
    </row>
    <row r="71" spans="1:4">
      <c r="A71" s="18" t="s">
        <v>91</v>
      </c>
      <c r="B71" s="20">
        <v>2275020000</v>
      </c>
      <c r="C71" s="18">
        <v>57872</v>
      </c>
      <c r="D71">
        <f t="shared" si="1"/>
        <v>28936</v>
      </c>
    </row>
    <row r="72" spans="1:4">
      <c r="A72" s="18" t="s">
        <v>91</v>
      </c>
      <c r="B72" s="20">
        <v>2275050011</v>
      </c>
      <c r="C72" s="18">
        <v>589976</v>
      </c>
      <c r="D72">
        <f t="shared" si="1"/>
        <v>294988</v>
      </c>
    </row>
    <row r="73" spans="1:4">
      <c r="A73" s="18" t="s">
        <v>91</v>
      </c>
      <c r="B73" s="20">
        <v>2275050012</v>
      </c>
      <c r="C73" s="18">
        <v>376166</v>
      </c>
      <c r="D73">
        <f t="shared" si="1"/>
        <v>188083</v>
      </c>
    </row>
    <row r="74" spans="1:4">
      <c r="A74" s="18" t="s">
        <v>91</v>
      </c>
      <c r="B74" s="20">
        <v>2275060011</v>
      </c>
      <c r="C74" s="18">
        <v>22328</v>
      </c>
      <c r="D74">
        <f t="shared" si="1"/>
        <v>11164</v>
      </c>
    </row>
    <row r="75" spans="1:4">
      <c r="A75" s="18" t="s">
        <v>91</v>
      </c>
      <c r="B75" s="20">
        <v>2275060012</v>
      </c>
      <c r="C75" s="18">
        <v>18722</v>
      </c>
      <c r="D75">
        <f t="shared" si="1"/>
        <v>9361</v>
      </c>
    </row>
    <row r="76" spans="1:4">
      <c r="A76" s="18" t="s">
        <v>92</v>
      </c>
      <c r="B76" s="20">
        <v>2275001000</v>
      </c>
      <c r="C76" s="18">
        <v>13713</v>
      </c>
      <c r="D76">
        <f t="shared" si="1"/>
        <v>6857</v>
      </c>
    </row>
    <row r="77" spans="1:4">
      <c r="A77" s="18" t="s">
        <v>92</v>
      </c>
      <c r="B77" s="20">
        <v>2275020000</v>
      </c>
      <c r="C77" s="18">
        <v>69922</v>
      </c>
      <c r="D77">
        <f t="shared" si="1"/>
        <v>34961</v>
      </c>
    </row>
    <row r="78" spans="1:4">
      <c r="A78" s="18" t="s">
        <v>92</v>
      </c>
      <c r="B78" s="20">
        <v>2275050011</v>
      </c>
      <c r="C78" s="18">
        <v>715615</v>
      </c>
      <c r="D78">
        <f t="shared" si="1"/>
        <v>357808</v>
      </c>
    </row>
    <row r="79" spans="1:4">
      <c r="A79" s="18" t="s">
        <v>92</v>
      </c>
      <c r="B79" s="20">
        <v>2275050012</v>
      </c>
      <c r="C79" s="18">
        <v>444234</v>
      </c>
      <c r="D79">
        <f t="shared" si="1"/>
        <v>222117</v>
      </c>
    </row>
    <row r="80" spans="1:4">
      <c r="A80" s="18" t="s">
        <v>92</v>
      </c>
      <c r="B80" s="20">
        <v>2275060011</v>
      </c>
      <c r="C80" s="18">
        <v>68793</v>
      </c>
      <c r="D80">
        <f t="shared" si="1"/>
        <v>34397</v>
      </c>
    </row>
    <row r="81" spans="1:4">
      <c r="A81" s="18" t="s">
        <v>92</v>
      </c>
      <c r="B81" s="20">
        <v>2275060012</v>
      </c>
      <c r="C81" s="18">
        <v>46679</v>
      </c>
      <c r="D81">
        <f t="shared" si="1"/>
        <v>23340</v>
      </c>
    </row>
    <row r="82" spans="1:4">
      <c r="A82" s="18" t="s">
        <v>93</v>
      </c>
      <c r="B82" s="20">
        <v>2275001000</v>
      </c>
      <c r="C82" s="18">
        <v>44443</v>
      </c>
      <c r="D82">
        <f t="shared" si="1"/>
        <v>22222</v>
      </c>
    </row>
    <row r="83" spans="1:4">
      <c r="A83" s="18" t="s">
        <v>93</v>
      </c>
      <c r="B83" s="20">
        <v>2275020000</v>
      </c>
      <c r="C83" s="18">
        <v>921311</v>
      </c>
      <c r="D83">
        <f t="shared" si="1"/>
        <v>460656</v>
      </c>
    </row>
    <row r="84" spans="1:4">
      <c r="A84" s="18" t="s">
        <v>93</v>
      </c>
      <c r="B84" s="20">
        <v>2275050011</v>
      </c>
      <c r="C84" s="18">
        <v>1710825</v>
      </c>
      <c r="D84">
        <f t="shared" si="1"/>
        <v>855413</v>
      </c>
    </row>
    <row r="85" spans="1:4">
      <c r="A85" s="18" t="s">
        <v>93</v>
      </c>
      <c r="B85" s="20">
        <v>2275050012</v>
      </c>
      <c r="C85" s="18">
        <v>966544</v>
      </c>
      <c r="D85">
        <f t="shared" si="1"/>
        <v>483272</v>
      </c>
    </row>
    <row r="86" spans="1:4">
      <c r="A86" s="18" t="s">
        <v>93</v>
      </c>
      <c r="B86" s="20">
        <v>2275060011</v>
      </c>
      <c r="C86" s="18">
        <v>125768</v>
      </c>
      <c r="D86">
        <f t="shared" si="1"/>
        <v>62884</v>
      </c>
    </row>
    <row r="87" spans="1:4">
      <c r="A87" s="18" t="s">
        <v>93</v>
      </c>
      <c r="B87" s="20">
        <v>2275060012</v>
      </c>
      <c r="C87" s="18">
        <v>225243</v>
      </c>
      <c r="D87">
        <f t="shared" si="1"/>
        <v>112622</v>
      </c>
    </row>
    <row r="88" spans="1:4">
      <c r="A88" s="18" t="s">
        <v>94</v>
      </c>
      <c r="B88" s="20">
        <v>2275001000</v>
      </c>
      <c r="C88" s="18">
        <v>31352</v>
      </c>
      <c r="D88">
        <f t="shared" si="1"/>
        <v>15676</v>
      </c>
    </row>
    <row r="89" spans="1:4">
      <c r="A89" s="18" t="s">
        <v>94</v>
      </c>
      <c r="B89" s="20">
        <v>2275020000</v>
      </c>
      <c r="C89" s="18">
        <v>156476</v>
      </c>
      <c r="D89">
        <f t="shared" si="1"/>
        <v>78238</v>
      </c>
    </row>
    <row r="90" spans="1:4">
      <c r="A90" s="18" t="s">
        <v>94</v>
      </c>
      <c r="B90" s="20">
        <v>2275050011</v>
      </c>
      <c r="C90" s="18">
        <v>882374</v>
      </c>
      <c r="D90">
        <f t="shared" si="1"/>
        <v>441187</v>
      </c>
    </row>
    <row r="91" spans="1:4">
      <c r="A91" s="18" t="s">
        <v>94</v>
      </c>
      <c r="B91" s="20">
        <v>2275050012</v>
      </c>
      <c r="C91" s="18">
        <v>521047</v>
      </c>
      <c r="D91">
        <f t="shared" si="1"/>
        <v>260524</v>
      </c>
    </row>
    <row r="92" spans="1:4">
      <c r="A92" s="18" t="s">
        <v>94</v>
      </c>
      <c r="B92" s="20">
        <v>2275060011</v>
      </c>
      <c r="C92" s="18">
        <v>72440</v>
      </c>
      <c r="D92">
        <f t="shared" si="1"/>
        <v>36220</v>
      </c>
    </row>
    <row r="93" spans="1:4">
      <c r="A93" s="18" t="s">
        <v>94</v>
      </c>
      <c r="B93" s="20">
        <v>2275060012</v>
      </c>
      <c r="C93" s="18">
        <v>92289</v>
      </c>
      <c r="D93">
        <f t="shared" si="1"/>
        <v>46145</v>
      </c>
    </row>
    <row r="94" spans="1:4">
      <c r="A94" s="18" t="s">
        <v>95</v>
      </c>
      <c r="B94" s="20">
        <v>2275001000</v>
      </c>
      <c r="C94" s="18">
        <v>262620</v>
      </c>
      <c r="D94">
        <f t="shared" si="1"/>
        <v>131310</v>
      </c>
    </row>
    <row r="95" spans="1:4">
      <c r="A95" s="18" t="s">
        <v>95</v>
      </c>
      <c r="B95" s="20">
        <v>2275020000</v>
      </c>
      <c r="C95" s="18">
        <v>32750</v>
      </c>
      <c r="D95">
        <f t="shared" si="1"/>
        <v>16375</v>
      </c>
    </row>
    <row r="96" spans="1:4">
      <c r="A96" s="18" t="s">
        <v>95</v>
      </c>
      <c r="B96" s="20">
        <v>2275050011</v>
      </c>
      <c r="C96" s="18">
        <v>988047</v>
      </c>
      <c r="D96">
        <f t="shared" si="1"/>
        <v>494024</v>
      </c>
    </row>
    <row r="97" spans="1:4">
      <c r="A97" s="18" t="s">
        <v>95</v>
      </c>
      <c r="B97" s="20">
        <v>2275050012</v>
      </c>
      <c r="C97" s="18">
        <v>581422</v>
      </c>
      <c r="D97">
        <f t="shared" si="1"/>
        <v>290711</v>
      </c>
    </row>
    <row r="98" spans="1:4">
      <c r="A98" s="18" t="s">
        <v>95</v>
      </c>
      <c r="B98" s="20">
        <v>2275060011</v>
      </c>
      <c r="C98" s="18">
        <v>37503</v>
      </c>
      <c r="D98">
        <f t="shared" si="1"/>
        <v>18752</v>
      </c>
    </row>
    <row r="99" spans="1:4">
      <c r="A99" s="18" t="s">
        <v>95</v>
      </c>
      <c r="B99" s="20">
        <v>2275060012</v>
      </c>
      <c r="C99" s="18">
        <v>29986</v>
      </c>
      <c r="D99">
        <f t="shared" si="1"/>
        <v>14993</v>
      </c>
    </row>
    <row r="100" spans="1:4">
      <c r="A100" s="18" t="s">
        <v>96</v>
      </c>
      <c r="B100" s="20">
        <v>2275001000</v>
      </c>
      <c r="C100" s="18">
        <v>65187</v>
      </c>
      <c r="D100">
        <f t="shared" si="1"/>
        <v>32594</v>
      </c>
    </row>
    <row r="101" spans="1:4">
      <c r="A101" s="18" t="s">
        <v>96</v>
      </c>
      <c r="B101" s="20">
        <v>2275020000</v>
      </c>
      <c r="C101" s="18">
        <v>310208</v>
      </c>
      <c r="D101">
        <f t="shared" si="1"/>
        <v>155104</v>
      </c>
    </row>
    <row r="102" spans="1:4">
      <c r="A102" s="18" t="s">
        <v>96</v>
      </c>
      <c r="B102" s="20">
        <v>2275050011</v>
      </c>
      <c r="C102" s="18">
        <v>571155</v>
      </c>
      <c r="D102">
        <f t="shared" si="1"/>
        <v>285578</v>
      </c>
    </row>
    <row r="103" spans="1:4">
      <c r="A103" s="18" t="s">
        <v>96</v>
      </c>
      <c r="B103" s="20">
        <v>2275050012</v>
      </c>
      <c r="C103" s="18">
        <v>362167</v>
      </c>
      <c r="D103">
        <f t="shared" si="1"/>
        <v>181084</v>
      </c>
    </row>
    <row r="104" spans="1:4">
      <c r="A104" s="18" t="s">
        <v>96</v>
      </c>
      <c r="B104" s="20">
        <v>2275060011</v>
      </c>
      <c r="C104" s="18">
        <v>49096</v>
      </c>
      <c r="D104">
        <f t="shared" si="1"/>
        <v>24548</v>
      </c>
    </row>
    <row r="105" spans="1:4">
      <c r="A105" s="18" t="s">
        <v>96</v>
      </c>
      <c r="B105" s="20">
        <v>2275060012</v>
      </c>
      <c r="C105" s="18">
        <v>47962</v>
      </c>
      <c r="D105">
        <f t="shared" si="1"/>
        <v>23981</v>
      </c>
    </row>
    <row r="106" spans="1:4">
      <c r="A106" s="18" t="s">
        <v>97</v>
      </c>
      <c r="B106" s="20">
        <v>2275001000</v>
      </c>
      <c r="C106" s="18">
        <v>234596</v>
      </c>
      <c r="D106">
        <f t="shared" si="1"/>
        <v>117298</v>
      </c>
    </row>
    <row r="107" spans="1:4">
      <c r="A107" s="18" t="s">
        <v>97</v>
      </c>
      <c r="B107" s="20">
        <v>2275020000</v>
      </c>
      <c r="C107" s="18">
        <v>157138</v>
      </c>
      <c r="D107">
        <f t="shared" si="1"/>
        <v>78569</v>
      </c>
    </row>
    <row r="108" spans="1:4">
      <c r="A108" s="18" t="s">
        <v>97</v>
      </c>
      <c r="B108" s="20">
        <v>2275050011</v>
      </c>
      <c r="C108" s="18">
        <v>1097740</v>
      </c>
      <c r="D108">
        <f t="shared" si="1"/>
        <v>548870</v>
      </c>
    </row>
    <row r="109" spans="1:4">
      <c r="A109" s="18" t="s">
        <v>97</v>
      </c>
      <c r="B109" s="20">
        <v>2275050012</v>
      </c>
      <c r="C109" s="18">
        <v>607326</v>
      </c>
      <c r="D109">
        <f t="shared" si="1"/>
        <v>303663</v>
      </c>
    </row>
    <row r="110" spans="1:4">
      <c r="A110" s="18" t="s">
        <v>97</v>
      </c>
      <c r="B110" s="20">
        <v>2275060011</v>
      </c>
      <c r="C110" s="18">
        <v>99898</v>
      </c>
      <c r="D110">
        <f t="shared" si="1"/>
        <v>49949</v>
      </c>
    </row>
    <row r="111" spans="1:4">
      <c r="A111" s="18" t="s">
        <v>97</v>
      </c>
      <c r="B111" s="20">
        <v>2275060012</v>
      </c>
      <c r="C111" s="18">
        <v>60808</v>
      </c>
      <c r="D111">
        <f t="shared" si="1"/>
        <v>30404</v>
      </c>
    </row>
    <row r="112" spans="1:4">
      <c r="A112" s="18" t="s">
        <v>98</v>
      </c>
      <c r="B112" s="20">
        <v>2275001000</v>
      </c>
      <c r="C112" s="18">
        <v>56305</v>
      </c>
      <c r="D112">
        <f t="shared" si="1"/>
        <v>28153</v>
      </c>
    </row>
    <row r="113" spans="1:4">
      <c r="A113" s="18" t="s">
        <v>98</v>
      </c>
      <c r="B113" s="20">
        <v>2275020000</v>
      </c>
      <c r="C113" s="18">
        <v>347590</v>
      </c>
      <c r="D113">
        <f t="shared" si="1"/>
        <v>173795</v>
      </c>
    </row>
    <row r="114" spans="1:4">
      <c r="A114" s="18" t="s">
        <v>98</v>
      </c>
      <c r="B114" s="20">
        <v>2275050011</v>
      </c>
      <c r="C114" s="18">
        <v>722132</v>
      </c>
      <c r="D114">
        <f t="shared" si="1"/>
        <v>361066</v>
      </c>
    </row>
    <row r="115" spans="1:4">
      <c r="A115" s="18" t="s">
        <v>98</v>
      </c>
      <c r="B115" s="20">
        <v>2275050012</v>
      </c>
      <c r="C115" s="18">
        <v>372305</v>
      </c>
      <c r="D115">
        <f t="shared" si="1"/>
        <v>186153</v>
      </c>
    </row>
    <row r="116" spans="1:4">
      <c r="A116" s="18" t="s">
        <v>98</v>
      </c>
      <c r="B116" s="20">
        <v>2275060011</v>
      </c>
      <c r="C116" s="18">
        <v>90651</v>
      </c>
      <c r="D116">
        <f t="shared" si="1"/>
        <v>45326</v>
      </c>
    </row>
    <row r="117" spans="1:4">
      <c r="A117" s="18" t="s">
        <v>98</v>
      </c>
      <c r="B117" s="20">
        <v>2275060012</v>
      </c>
      <c r="C117" s="18">
        <v>103890</v>
      </c>
      <c r="D117">
        <f t="shared" si="1"/>
        <v>51945</v>
      </c>
    </row>
    <row r="118" spans="1:4">
      <c r="A118" s="18" t="s">
        <v>99</v>
      </c>
      <c r="B118" s="20">
        <v>2275001000</v>
      </c>
      <c r="C118" s="18">
        <v>85930</v>
      </c>
      <c r="D118">
        <f t="shared" si="1"/>
        <v>42965</v>
      </c>
    </row>
    <row r="119" spans="1:4">
      <c r="A119" s="18" t="s">
        <v>99</v>
      </c>
      <c r="B119" s="20">
        <v>2275020000</v>
      </c>
      <c r="C119" s="18">
        <v>210771</v>
      </c>
      <c r="D119">
        <f t="shared" si="1"/>
        <v>105386</v>
      </c>
    </row>
    <row r="120" spans="1:4">
      <c r="A120" s="18" t="s">
        <v>99</v>
      </c>
      <c r="B120" s="20">
        <v>2275050011</v>
      </c>
      <c r="C120" s="18">
        <v>505653</v>
      </c>
      <c r="D120">
        <f t="shared" si="1"/>
        <v>252827</v>
      </c>
    </row>
    <row r="121" spans="1:4">
      <c r="A121" s="18" t="s">
        <v>99</v>
      </c>
      <c r="B121" s="20">
        <v>2275050012</v>
      </c>
      <c r="C121" s="18">
        <v>287608</v>
      </c>
      <c r="D121">
        <f t="shared" si="1"/>
        <v>143804</v>
      </c>
    </row>
    <row r="122" spans="1:4">
      <c r="A122" s="18" t="s">
        <v>99</v>
      </c>
      <c r="B122" s="20">
        <v>2275060011</v>
      </c>
      <c r="C122" s="18">
        <v>13514</v>
      </c>
      <c r="D122">
        <f t="shared" si="1"/>
        <v>6757</v>
      </c>
    </row>
    <row r="123" spans="1:4">
      <c r="A123" s="18" t="s">
        <v>99</v>
      </c>
      <c r="B123" s="20">
        <v>2275060012</v>
      </c>
      <c r="C123" s="18">
        <v>22046</v>
      </c>
      <c r="D123">
        <f t="shared" si="1"/>
        <v>11023</v>
      </c>
    </row>
    <row r="124" spans="1:4">
      <c r="A124" s="18" t="s">
        <v>100</v>
      </c>
      <c r="B124" s="20">
        <v>2275001000</v>
      </c>
      <c r="C124" s="18">
        <v>20501</v>
      </c>
      <c r="D124">
        <f t="shared" si="1"/>
        <v>10251</v>
      </c>
    </row>
    <row r="125" spans="1:4">
      <c r="A125" s="18" t="s">
        <v>100</v>
      </c>
      <c r="B125" s="20">
        <v>2275020000</v>
      </c>
      <c r="C125" s="18">
        <v>36517</v>
      </c>
      <c r="D125">
        <f t="shared" si="1"/>
        <v>18259</v>
      </c>
    </row>
    <row r="126" spans="1:4">
      <c r="A126" s="18" t="s">
        <v>100</v>
      </c>
      <c r="B126" s="20">
        <v>2275050011</v>
      </c>
      <c r="C126" s="18">
        <v>298464</v>
      </c>
      <c r="D126">
        <f t="shared" si="1"/>
        <v>149232</v>
      </c>
    </row>
    <row r="127" spans="1:4">
      <c r="A127" s="18" t="s">
        <v>100</v>
      </c>
      <c r="B127" s="20">
        <v>2275050012</v>
      </c>
      <c r="C127" s="18">
        <v>174691</v>
      </c>
      <c r="D127">
        <f t="shared" si="1"/>
        <v>87346</v>
      </c>
    </row>
    <row r="128" spans="1:4">
      <c r="A128" s="18" t="s">
        <v>100</v>
      </c>
      <c r="B128" s="20">
        <v>2275060011</v>
      </c>
      <c r="C128" s="18">
        <v>36240</v>
      </c>
      <c r="D128">
        <f t="shared" si="1"/>
        <v>18120</v>
      </c>
    </row>
    <row r="129" spans="1:4">
      <c r="A129" s="18" t="s">
        <v>100</v>
      </c>
      <c r="B129" s="20">
        <v>2275060012</v>
      </c>
      <c r="C129" s="18">
        <v>25413</v>
      </c>
      <c r="D129">
        <f t="shared" si="1"/>
        <v>12707</v>
      </c>
    </row>
    <row r="130" spans="1:4">
      <c r="A130" s="18" t="s">
        <v>101</v>
      </c>
      <c r="B130" s="20">
        <v>2275001000</v>
      </c>
      <c r="C130" s="18">
        <v>63278</v>
      </c>
      <c r="D130">
        <f t="shared" si="1"/>
        <v>31639</v>
      </c>
    </row>
    <row r="131" spans="1:4">
      <c r="A131" s="18" t="s">
        <v>101</v>
      </c>
      <c r="B131" s="20">
        <v>2275020000</v>
      </c>
      <c r="C131" s="18">
        <v>359428</v>
      </c>
      <c r="D131">
        <f t="shared" ref="D131:D194" si="2">ROUND(C131/2,0)</f>
        <v>179714</v>
      </c>
    </row>
    <row r="132" spans="1:4">
      <c r="A132" s="18" t="s">
        <v>101</v>
      </c>
      <c r="B132" s="20">
        <v>2275050011</v>
      </c>
      <c r="C132" s="18">
        <v>1177935</v>
      </c>
      <c r="D132">
        <f t="shared" si="2"/>
        <v>588968</v>
      </c>
    </row>
    <row r="133" spans="1:4">
      <c r="A133" s="18" t="s">
        <v>101</v>
      </c>
      <c r="B133" s="20">
        <v>2275050012</v>
      </c>
      <c r="C133" s="18">
        <v>675928</v>
      </c>
      <c r="D133">
        <f t="shared" si="2"/>
        <v>337964</v>
      </c>
    </row>
    <row r="134" spans="1:4">
      <c r="A134" s="18" t="s">
        <v>101</v>
      </c>
      <c r="B134" s="20">
        <v>2275060011</v>
      </c>
      <c r="C134" s="18">
        <v>112176</v>
      </c>
      <c r="D134">
        <f t="shared" si="2"/>
        <v>56088</v>
      </c>
    </row>
    <row r="135" spans="1:4">
      <c r="A135" s="18" t="s">
        <v>101</v>
      </c>
      <c r="B135" s="20">
        <v>2275060012</v>
      </c>
      <c r="C135" s="18">
        <v>79070</v>
      </c>
      <c r="D135">
        <f t="shared" si="2"/>
        <v>39535</v>
      </c>
    </row>
    <row r="136" spans="1:4">
      <c r="A136" s="18" t="s">
        <v>102</v>
      </c>
      <c r="B136" s="20">
        <v>2275001000</v>
      </c>
      <c r="C136" s="18">
        <v>23129</v>
      </c>
      <c r="D136">
        <f t="shared" si="2"/>
        <v>11565</v>
      </c>
    </row>
    <row r="137" spans="1:4">
      <c r="A137" s="18" t="s">
        <v>102</v>
      </c>
      <c r="B137" s="20">
        <v>2275020000</v>
      </c>
      <c r="C137" s="18">
        <v>312533</v>
      </c>
      <c r="D137">
        <f t="shared" si="2"/>
        <v>156267</v>
      </c>
    </row>
    <row r="138" spans="1:4">
      <c r="A138" s="18" t="s">
        <v>102</v>
      </c>
      <c r="B138" s="20">
        <v>2275050011</v>
      </c>
      <c r="C138" s="18">
        <v>1255759</v>
      </c>
      <c r="D138">
        <f t="shared" si="2"/>
        <v>627880</v>
      </c>
    </row>
    <row r="139" spans="1:4">
      <c r="A139" s="18" t="s">
        <v>102</v>
      </c>
      <c r="B139" s="20">
        <v>2275050012</v>
      </c>
      <c r="C139" s="18">
        <v>696268</v>
      </c>
      <c r="D139">
        <f t="shared" si="2"/>
        <v>348134</v>
      </c>
    </row>
    <row r="140" spans="1:4">
      <c r="A140" s="18" t="s">
        <v>102</v>
      </c>
      <c r="B140" s="20">
        <v>2275060011</v>
      </c>
      <c r="C140" s="18">
        <v>61835</v>
      </c>
      <c r="D140">
        <f t="shared" si="2"/>
        <v>30918</v>
      </c>
    </row>
    <row r="141" spans="1:4">
      <c r="A141" s="18" t="s">
        <v>102</v>
      </c>
      <c r="B141" s="20">
        <v>2275060012</v>
      </c>
      <c r="C141" s="18">
        <v>57846</v>
      </c>
      <c r="D141">
        <f t="shared" si="2"/>
        <v>28923</v>
      </c>
    </row>
    <row r="142" spans="1:4">
      <c r="A142" s="18" t="s">
        <v>103</v>
      </c>
      <c r="B142" s="20">
        <v>2275001000</v>
      </c>
      <c r="C142" s="18">
        <v>49804</v>
      </c>
      <c r="D142">
        <f t="shared" si="2"/>
        <v>24902</v>
      </c>
    </row>
    <row r="143" spans="1:4">
      <c r="A143" s="18" t="s">
        <v>103</v>
      </c>
      <c r="B143" s="20">
        <v>2275020000</v>
      </c>
      <c r="C143" s="18">
        <v>271809</v>
      </c>
      <c r="D143">
        <f t="shared" si="2"/>
        <v>135905</v>
      </c>
    </row>
    <row r="144" spans="1:4">
      <c r="A144" s="18" t="s">
        <v>103</v>
      </c>
      <c r="B144" s="20">
        <v>2275050011</v>
      </c>
      <c r="C144" s="18">
        <v>1016365</v>
      </c>
      <c r="D144">
        <f t="shared" si="2"/>
        <v>508183</v>
      </c>
    </row>
    <row r="145" spans="1:4">
      <c r="A145" s="18" t="s">
        <v>103</v>
      </c>
      <c r="B145" s="20">
        <v>2275050012</v>
      </c>
      <c r="C145" s="18">
        <v>578319</v>
      </c>
      <c r="D145">
        <f t="shared" si="2"/>
        <v>289160</v>
      </c>
    </row>
    <row r="146" spans="1:4">
      <c r="A146" s="18" t="s">
        <v>103</v>
      </c>
      <c r="B146" s="20">
        <v>2275060011</v>
      </c>
      <c r="C146" s="18">
        <v>66812</v>
      </c>
      <c r="D146">
        <f t="shared" si="2"/>
        <v>33406</v>
      </c>
    </row>
    <row r="147" spans="1:4">
      <c r="A147" s="18" t="s">
        <v>103</v>
      </c>
      <c r="B147" s="20">
        <v>2275060012</v>
      </c>
      <c r="C147" s="18">
        <v>62113</v>
      </c>
      <c r="D147">
        <f t="shared" si="2"/>
        <v>31057</v>
      </c>
    </row>
    <row r="148" spans="1:4">
      <c r="A148" s="18" t="s">
        <v>104</v>
      </c>
      <c r="B148" s="20">
        <v>2275001000</v>
      </c>
      <c r="C148" s="18">
        <v>713830</v>
      </c>
      <c r="D148">
        <f t="shared" si="2"/>
        <v>356915</v>
      </c>
    </row>
    <row r="149" spans="1:4">
      <c r="A149" s="18" t="s">
        <v>104</v>
      </c>
      <c r="B149" s="20">
        <v>2275020000</v>
      </c>
      <c r="C149" s="18">
        <v>38047</v>
      </c>
      <c r="D149">
        <f t="shared" si="2"/>
        <v>19024</v>
      </c>
    </row>
    <row r="150" spans="1:4">
      <c r="A150" s="18" t="s">
        <v>104</v>
      </c>
      <c r="B150" s="20">
        <v>2275050011</v>
      </c>
      <c r="C150" s="18">
        <v>841780</v>
      </c>
      <c r="D150">
        <f t="shared" si="2"/>
        <v>420890</v>
      </c>
    </row>
    <row r="151" spans="1:4">
      <c r="A151" s="18" t="s">
        <v>104</v>
      </c>
      <c r="B151" s="20">
        <v>2275050012</v>
      </c>
      <c r="C151" s="18">
        <v>465565</v>
      </c>
      <c r="D151">
        <f t="shared" si="2"/>
        <v>232783</v>
      </c>
    </row>
    <row r="152" spans="1:4">
      <c r="A152" s="18" t="s">
        <v>104</v>
      </c>
      <c r="B152" s="20">
        <v>2275060011</v>
      </c>
      <c r="C152" s="18">
        <v>23788</v>
      </c>
      <c r="D152">
        <f t="shared" si="2"/>
        <v>11894</v>
      </c>
    </row>
    <row r="153" spans="1:4">
      <c r="A153" s="18" t="s">
        <v>104</v>
      </c>
      <c r="B153" s="20">
        <v>2275060012</v>
      </c>
      <c r="C153" s="18">
        <v>17922</v>
      </c>
      <c r="D153">
        <f t="shared" si="2"/>
        <v>8961</v>
      </c>
    </row>
    <row r="154" spans="1:4">
      <c r="A154" s="18" t="s">
        <v>105</v>
      </c>
      <c r="B154" s="20">
        <v>2275001000</v>
      </c>
      <c r="C154" s="18">
        <v>23801</v>
      </c>
      <c r="D154">
        <f t="shared" si="2"/>
        <v>11901</v>
      </c>
    </row>
    <row r="155" spans="1:4">
      <c r="A155" s="18" t="s">
        <v>105</v>
      </c>
      <c r="B155" s="20">
        <v>2275020000</v>
      </c>
      <c r="C155" s="18">
        <v>65578</v>
      </c>
      <c r="D155">
        <f t="shared" si="2"/>
        <v>32789</v>
      </c>
    </row>
    <row r="156" spans="1:4">
      <c r="A156" s="18" t="s">
        <v>105</v>
      </c>
      <c r="B156" s="20">
        <v>2275050011</v>
      </c>
      <c r="C156" s="18">
        <v>408537</v>
      </c>
      <c r="D156">
        <f t="shared" si="2"/>
        <v>204269</v>
      </c>
    </row>
    <row r="157" spans="1:4">
      <c r="A157" s="18" t="s">
        <v>105</v>
      </c>
      <c r="B157" s="20">
        <v>2275050012</v>
      </c>
      <c r="C157" s="18">
        <v>341595</v>
      </c>
      <c r="D157">
        <f t="shared" si="2"/>
        <v>170798</v>
      </c>
    </row>
    <row r="158" spans="1:4">
      <c r="A158" s="18" t="s">
        <v>105</v>
      </c>
      <c r="B158" s="20">
        <v>2275060011</v>
      </c>
      <c r="C158" s="18">
        <v>40465</v>
      </c>
      <c r="D158">
        <f t="shared" si="2"/>
        <v>20233</v>
      </c>
    </row>
    <row r="159" spans="1:4">
      <c r="A159" s="18" t="s">
        <v>105</v>
      </c>
      <c r="B159" s="20">
        <v>2275060012</v>
      </c>
      <c r="C159" s="18">
        <v>56262</v>
      </c>
      <c r="D159">
        <f t="shared" si="2"/>
        <v>28131</v>
      </c>
    </row>
    <row r="160" spans="1:4">
      <c r="A160" s="18" t="s">
        <v>106</v>
      </c>
      <c r="B160" s="20">
        <v>2275001000</v>
      </c>
      <c r="C160" s="18">
        <v>347056</v>
      </c>
      <c r="D160">
        <f t="shared" si="2"/>
        <v>173528</v>
      </c>
    </row>
    <row r="161" spans="1:4">
      <c r="A161" s="18" t="s">
        <v>106</v>
      </c>
      <c r="B161" s="20">
        <v>2275020000</v>
      </c>
      <c r="C161" s="18">
        <v>641662</v>
      </c>
      <c r="D161">
        <f t="shared" si="2"/>
        <v>320831</v>
      </c>
    </row>
    <row r="162" spans="1:4">
      <c r="A162" s="18" t="s">
        <v>106</v>
      </c>
      <c r="B162" s="20">
        <v>2275050011</v>
      </c>
      <c r="C162" s="18">
        <v>1299646</v>
      </c>
      <c r="D162">
        <f t="shared" si="2"/>
        <v>649823</v>
      </c>
    </row>
    <row r="163" spans="1:4">
      <c r="A163" s="18" t="s">
        <v>106</v>
      </c>
      <c r="B163" s="20">
        <v>2275050012</v>
      </c>
      <c r="C163" s="18">
        <v>856212</v>
      </c>
      <c r="D163">
        <f t="shared" si="2"/>
        <v>428106</v>
      </c>
    </row>
    <row r="164" spans="1:4">
      <c r="A164" s="18" t="s">
        <v>106</v>
      </c>
      <c r="B164" s="20">
        <v>2275060011</v>
      </c>
      <c r="C164" s="18">
        <v>74477</v>
      </c>
      <c r="D164">
        <f t="shared" si="2"/>
        <v>37239</v>
      </c>
    </row>
    <row r="165" spans="1:4">
      <c r="A165" s="18" t="s">
        <v>106</v>
      </c>
      <c r="B165" s="20">
        <v>2275060012</v>
      </c>
      <c r="C165" s="18">
        <v>157703</v>
      </c>
      <c r="D165">
        <f t="shared" si="2"/>
        <v>78852</v>
      </c>
    </row>
    <row r="166" spans="1:4">
      <c r="A166" s="18" t="s">
        <v>107</v>
      </c>
      <c r="B166" s="20">
        <v>2275001000</v>
      </c>
      <c r="C166" s="18">
        <v>73023</v>
      </c>
      <c r="D166">
        <f t="shared" si="2"/>
        <v>36512</v>
      </c>
    </row>
    <row r="167" spans="1:4">
      <c r="A167" s="18" t="s">
        <v>107</v>
      </c>
      <c r="B167" s="20">
        <v>2275020000</v>
      </c>
      <c r="C167" s="18">
        <v>33469</v>
      </c>
      <c r="D167">
        <f t="shared" si="2"/>
        <v>16735</v>
      </c>
    </row>
    <row r="168" spans="1:4">
      <c r="A168" s="18" t="s">
        <v>107</v>
      </c>
      <c r="B168" s="20">
        <v>2275050011</v>
      </c>
      <c r="C168" s="18">
        <v>480075</v>
      </c>
      <c r="D168">
        <f t="shared" si="2"/>
        <v>240038</v>
      </c>
    </row>
    <row r="169" spans="1:4">
      <c r="A169" s="18" t="s">
        <v>107</v>
      </c>
      <c r="B169" s="20">
        <v>2275050012</v>
      </c>
      <c r="C169" s="18">
        <v>296058</v>
      </c>
      <c r="D169">
        <f t="shared" si="2"/>
        <v>148029</v>
      </c>
    </row>
    <row r="170" spans="1:4">
      <c r="A170" s="18" t="s">
        <v>107</v>
      </c>
      <c r="B170" s="20">
        <v>2275060011</v>
      </c>
      <c r="C170" s="18">
        <v>100033</v>
      </c>
      <c r="D170">
        <f t="shared" si="2"/>
        <v>50017</v>
      </c>
    </row>
    <row r="171" spans="1:4">
      <c r="A171" s="18" t="s">
        <v>107</v>
      </c>
      <c r="B171" s="20">
        <v>2275060012</v>
      </c>
      <c r="C171" s="18">
        <v>68069</v>
      </c>
      <c r="D171">
        <f t="shared" si="2"/>
        <v>34035</v>
      </c>
    </row>
    <row r="172" spans="1:4">
      <c r="A172" s="18" t="s">
        <v>108</v>
      </c>
      <c r="B172" s="20">
        <v>2275001000</v>
      </c>
      <c r="C172" s="18">
        <v>78205</v>
      </c>
      <c r="D172">
        <f t="shared" si="2"/>
        <v>39103</v>
      </c>
    </row>
    <row r="173" spans="1:4">
      <c r="A173" s="18" t="s">
        <v>108</v>
      </c>
      <c r="B173" s="20">
        <v>2275020000</v>
      </c>
      <c r="C173" s="18">
        <v>65052</v>
      </c>
      <c r="D173">
        <f t="shared" si="2"/>
        <v>32526</v>
      </c>
    </row>
    <row r="174" spans="1:4">
      <c r="A174" s="18" t="s">
        <v>108</v>
      </c>
      <c r="B174" s="20">
        <v>2275050011</v>
      </c>
      <c r="C174" s="18">
        <v>488450</v>
      </c>
      <c r="D174">
        <f t="shared" si="2"/>
        <v>244225</v>
      </c>
    </row>
    <row r="175" spans="1:4">
      <c r="A175" s="18" t="s">
        <v>108</v>
      </c>
      <c r="B175" s="20">
        <v>2275050012</v>
      </c>
      <c r="C175" s="18">
        <v>293661</v>
      </c>
      <c r="D175">
        <f t="shared" si="2"/>
        <v>146831</v>
      </c>
    </row>
    <row r="176" spans="1:4">
      <c r="A176" s="18" t="s">
        <v>108</v>
      </c>
      <c r="B176" s="20">
        <v>2275060011</v>
      </c>
      <c r="C176" s="18">
        <v>26691</v>
      </c>
      <c r="D176">
        <f t="shared" si="2"/>
        <v>13346</v>
      </c>
    </row>
    <row r="177" spans="1:4">
      <c r="A177" s="18" t="s">
        <v>108</v>
      </c>
      <c r="B177" s="20">
        <v>2275060012</v>
      </c>
      <c r="C177" s="18">
        <v>31926</v>
      </c>
      <c r="D177">
        <f t="shared" si="2"/>
        <v>15963</v>
      </c>
    </row>
    <row r="178" spans="1:4">
      <c r="A178" s="18" t="s">
        <v>109</v>
      </c>
      <c r="B178" s="20">
        <v>2275001000</v>
      </c>
      <c r="C178" s="18">
        <v>16100</v>
      </c>
      <c r="D178">
        <f t="shared" si="2"/>
        <v>8050</v>
      </c>
    </row>
    <row r="179" spans="1:4">
      <c r="A179" s="18" t="s">
        <v>109</v>
      </c>
      <c r="B179" s="20">
        <v>2275020000</v>
      </c>
      <c r="C179" s="18">
        <v>19671</v>
      </c>
      <c r="D179">
        <f t="shared" si="2"/>
        <v>9836</v>
      </c>
    </row>
    <row r="180" spans="1:4">
      <c r="A180" s="18" t="s">
        <v>109</v>
      </c>
      <c r="B180" s="20">
        <v>2275050011</v>
      </c>
      <c r="C180" s="18">
        <v>239263</v>
      </c>
      <c r="D180">
        <f t="shared" si="2"/>
        <v>119632</v>
      </c>
    </row>
    <row r="181" spans="1:4">
      <c r="A181" s="18" t="s">
        <v>109</v>
      </c>
      <c r="B181" s="20">
        <v>2275050012</v>
      </c>
      <c r="C181" s="18">
        <v>138579</v>
      </c>
      <c r="D181">
        <f t="shared" si="2"/>
        <v>69290</v>
      </c>
    </row>
    <row r="182" spans="1:4">
      <c r="A182" s="18" t="s">
        <v>109</v>
      </c>
      <c r="B182" s="20">
        <v>2275060011</v>
      </c>
      <c r="C182" s="18">
        <v>17251</v>
      </c>
      <c r="D182">
        <f t="shared" si="2"/>
        <v>8626</v>
      </c>
    </row>
    <row r="183" spans="1:4">
      <c r="A183" s="18" t="s">
        <v>109</v>
      </c>
      <c r="B183" s="20">
        <v>2275060012</v>
      </c>
      <c r="C183" s="18">
        <v>15695</v>
      </c>
      <c r="D183">
        <f t="shared" si="2"/>
        <v>7848</v>
      </c>
    </row>
    <row r="184" spans="1:4">
      <c r="A184" s="18" t="s">
        <v>110</v>
      </c>
      <c r="B184" s="20">
        <v>2275001000</v>
      </c>
      <c r="C184" s="18">
        <v>23460</v>
      </c>
      <c r="D184">
        <f t="shared" si="2"/>
        <v>11730</v>
      </c>
    </row>
    <row r="185" spans="1:4">
      <c r="A185" s="18" t="s">
        <v>110</v>
      </c>
      <c r="B185" s="20">
        <v>2275020000</v>
      </c>
      <c r="C185" s="18">
        <v>420388</v>
      </c>
      <c r="D185">
        <f t="shared" si="2"/>
        <v>210194</v>
      </c>
    </row>
    <row r="186" spans="1:4">
      <c r="A186" s="18" t="s">
        <v>110</v>
      </c>
      <c r="B186" s="20">
        <v>2275050011</v>
      </c>
      <c r="C186" s="18">
        <v>835328</v>
      </c>
      <c r="D186">
        <f t="shared" si="2"/>
        <v>417664</v>
      </c>
    </row>
    <row r="187" spans="1:4">
      <c r="A187" s="18" t="s">
        <v>110</v>
      </c>
      <c r="B187" s="20">
        <v>2275050012</v>
      </c>
      <c r="C187" s="18">
        <v>491975</v>
      </c>
      <c r="D187">
        <f t="shared" si="2"/>
        <v>245988</v>
      </c>
    </row>
    <row r="188" spans="1:4">
      <c r="A188" s="18" t="s">
        <v>110</v>
      </c>
      <c r="B188" s="20">
        <v>2275060011</v>
      </c>
      <c r="C188" s="18">
        <v>89719</v>
      </c>
      <c r="D188">
        <f t="shared" si="2"/>
        <v>44860</v>
      </c>
    </row>
    <row r="189" spans="1:4">
      <c r="A189" s="18" t="s">
        <v>110</v>
      </c>
      <c r="B189" s="20">
        <v>2275060012</v>
      </c>
      <c r="C189" s="18">
        <v>62707</v>
      </c>
      <c r="D189">
        <f t="shared" si="2"/>
        <v>31354</v>
      </c>
    </row>
    <row r="190" spans="1:4">
      <c r="A190" s="18" t="s">
        <v>111</v>
      </c>
      <c r="B190" s="20">
        <v>2275001000</v>
      </c>
      <c r="C190" s="18">
        <v>94104</v>
      </c>
      <c r="D190">
        <f t="shared" si="2"/>
        <v>47052</v>
      </c>
    </row>
    <row r="191" spans="1:4">
      <c r="A191" s="18" t="s">
        <v>111</v>
      </c>
      <c r="B191" s="20">
        <v>2275020000</v>
      </c>
      <c r="C191" s="18">
        <v>68525</v>
      </c>
      <c r="D191">
        <f t="shared" si="2"/>
        <v>34263</v>
      </c>
    </row>
    <row r="192" spans="1:4">
      <c r="A192" s="18" t="s">
        <v>111</v>
      </c>
      <c r="B192" s="20">
        <v>2275050011</v>
      </c>
      <c r="C192" s="18">
        <v>410094</v>
      </c>
      <c r="D192">
        <f t="shared" si="2"/>
        <v>205047</v>
      </c>
    </row>
    <row r="193" spans="1:4">
      <c r="A193" s="18" t="s">
        <v>111</v>
      </c>
      <c r="B193" s="20">
        <v>2275050012</v>
      </c>
      <c r="C193" s="18">
        <v>267266</v>
      </c>
      <c r="D193">
        <f t="shared" si="2"/>
        <v>133633</v>
      </c>
    </row>
    <row r="194" spans="1:4">
      <c r="A194" s="18" t="s">
        <v>111</v>
      </c>
      <c r="B194" s="20">
        <v>2275060011</v>
      </c>
      <c r="C194" s="18">
        <v>19946</v>
      </c>
      <c r="D194">
        <f t="shared" si="2"/>
        <v>9973</v>
      </c>
    </row>
    <row r="195" spans="1:4">
      <c r="A195" s="18" t="s">
        <v>111</v>
      </c>
      <c r="B195" s="20">
        <v>2275060012</v>
      </c>
      <c r="C195" s="18">
        <v>33737</v>
      </c>
      <c r="D195">
        <f t="shared" ref="D195:D258" si="3">ROUND(C195/2,0)</f>
        <v>16869</v>
      </c>
    </row>
    <row r="196" spans="1:4">
      <c r="A196" s="18" t="s">
        <v>112</v>
      </c>
      <c r="B196" s="20">
        <v>2275001000</v>
      </c>
      <c r="C196" s="18">
        <v>70475</v>
      </c>
      <c r="D196">
        <f t="shared" si="3"/>
        <v>35238</v>
      </c>
    </row>
    <row r="197" spans="1:4">
      <c r="A197" s="18" t="s">
        <v>112</v>
      </c>
      <c r="B197" s="20">
        <v>2275020000</v>
      </c>
      <c r="C197" s="18">
        <v>470308</v>
      </c>
      <c r="D197">
        <f t="shared" si="3"/>
        <v>235154</v>
      </c>
    </row>
    <row r="198" spans="1:4">
      <c r="A198" s="18" t="s">
        <v>112</v>
      </c>
      <c r="B198" s="20">
        <v>2275050011</v>
      </c>
      <c r="C198" s="18">
        <v>424249</v>
      </c>
      <c r="D198">
        <f t="shared" si="3"/>
        <v>212125</v>
      </c>
    </row>
    <row r="199" spans="1:4">
      <c r="A199" s="18" t="s">
        <v>112</v>
      </c>
      <c r="B199" s="20">
        <v>2275050012</v>
      </c>
      <c r="C199" s="18">
        <v>311729</v>
      </c>
      <c r="D199">
        <f t="shared" si="3"/>
        <v>155865</v>
      </c>
    </row>
    <row r="200" spans="1:4">
      <c r="A200" s="18" t="s">
        <v>112</v>
      </c>
      <c r="B200" s="20">
        <v>2275060011</v>
      </c>
      <c r="C200" s="18">
        <v>101396</v>
      </c>
      <c r="D200">
        <f t="shared" si="3"/>
        <v>50698</v>
      </c>
    </row>
    <row r="201" spans="1:4">
      <c r="A201" s="18" t="s">
        <v>112</v>
      </c>
      <c r="B201" s="20">
        <v>2275060012</v>
      </c>
      <c r="C201" s="18">
        <v>214434</v>
      </c>
      <c r="D201">
        <f t="shared" si="3"/>
        <v>107217</v>
      </c>
    </row>
    <row r="202" spans="1:4">
      <c r="A202" s="18" t="s">
        <v>113</v>
      </c>
      <c r="B202" s="20">
        <v>2275001000</v>
      </c>
      <c r="C202" s="18">
        <v>63978</v>
      </c>
      <c r="D202">
        <f t="shared" si="3"/>
        <v>31989</v>
      </c>
    </row>
    <row r="203" spans="1:4">
      <c r="A203" s="18" t="s">
        <v>113</v>
      </c>
      <c r="B203" s="20">
        <v>2275020000</v>
      </c>
      <c r="C203" s="18">
        <v>1012729</v>
      </c>
      <c r="D203">
        <f t="shared" si="3"/>
        <v>506365</v>
      </c>
    </row>
    <row r="204" spans="1:4">
      <c r="A204" s="18" t="s">
        <v>113</v>
      </c>
      <c r="B204" s="20">
        <v>2275050011</v>
      </c>
      <c r="C204" s="18">
        <v>1391505</v>
      </c>
      <c r="D204">
        <f t="shared" si="3"/>
        <v>695753</v>
      </c>
    </row>
    <row r="205" spans="1:4">
      <c r="A205" s="18" t="s">
        <v>113</v>
      </c>
      <c r="B205" s="20">
        <v>2275050012</v>
      </c>
      <c r="C205" s="18">
        <v>974756</v>
      </c>
      <c r="D205">
        <f t="shared" si="3"/>
        <v>487378</v>
      </c>
    </row>
    <row r="206" spans="1:4">
      <c r="A206" s="18" t="s">
        <v>113</v>
      </c>
      <c r="B206" s="20">
        <v>2275060011</v>
      </c>
      <c r="C206" s="18">
        <v>131794</v>
      </c>
      <c r="D206">
        <f t="shared" si="3"/>
        <v>65897</v>
      </c>
    </row>
    <row r="207" spans="1:4">
      <c r="A207" s="18" t="s">
        <v>113</v>
      </c>
      <c r="B207" s="20">
        <v>2275060012</v>
      </c>
      <c r="C207" s="18">
        <v>151038</v>
      </c>
      <c r="D207">
        <f t="shared" si="3"/>
        <v>75519</v>
      </c>
    </row>
    <row r="208" spans="1:4">
      <c r="A208" s="18" t="s">
        <v>114</v>
      </c>
      <c r="B208" s="20">
        <v>2275001000</v>
      </c>
      <c r="C208" s="18">
        <v>39753</v>
      </c>
      <c r="D208">
        <f t="shared" si="3"/>
        <v>19877</v>
      </c>
    </row>
    <row r="209" spans="1:4">
      <c r="A209" s="18" t="s">
        <v>114</v>
      </c>
      <c r="B209" s="20">
        <v>2275020000</v>
      </c>
      <c r="C209" s="18">
        <v>222958</v>
      </c>
      <c r="D209">
        <f t="shared" si="3"/>
        <v>111479</v>
      </c>
    </row>
    <row r="210" spans="1:4">
      <c r="A210" s="18" t="s">
        <v>114</v>
      </c>
      <c r="B210" s="20">
        <v>2275050011</v>
      </c>
      <c r="C210" s="18">
        <v>1927078</v>
      </c>
      <c r="D210">
        <f t="shared" si="3"/>
        <v>963539</v>
      </c>
    </row>
    <row r="211" spans="1:4">
      <c r="A211" s="18" t="s">
        <v>114</v>
      </c>
      <c r="B211" s="20">
        <v>2275050012</v>
      </c>
      <c r="C211" s="18">
        <v>1081757</v>
      </c>
      <c r="D211">
        <f t="shared" si="3"/>
        <v>540879</v>
      </c>
    </row>
    <row r="212" spans="1:4">
      <c r="A212" s="18" t="s">
        <v>114</v>
      </c>
      <c r="B212" s="20">
        <v>2275060011</v>
      </c>
      <c r="C212" s="18">
        <v>139623</v>
      </c>
      <c r="D212">
        <f t="shared" si="3"/>
        <v>69812</v>
      </c>
    </row>
    <row r="213" spans="1:4">
      <c r="A213" s="18" t="s">
        <v>114</v>
      </c>
      <c r="B213" s="20">
        <v>2275060012</v>
      </c>
      <c r="C213" s="18">
        <v>104077</v>
      </c>
      <c r="D213">
        <f t="shared" si="3"/>
        <v>52039</v>
      </c>
    </row>
    <row r="214" spans="1:4">
      <c r="A214" s="18" t="s">
        <v>115</v>
      </c>
      <c r="B214" s="20">
        <v>2275001000</v>
      </c>
      <c r="C214" s="18">
        <v>524129</v>
      </c>
      <c r="D214">
        <f t="shared" si="3"/>
        <v>262065</v>
      </c>
    </row>
    <row r="215" spans="1:4">
      <c r="A215" s="18" t="s">
        <v>115</v>
      </c>
      <c r="B215" s="20">
        <v>2275020000</v>
      </c>
      <c r="C215" s="18">
        <v>91609</v>
      </c>
      <c r="D215">
        <f t="shared" si="3"/>
        <v>45805</v>
      </c>
    </row>
    <row r="216" spans="1:4">
      <c r="A216" s="18" t="s">
        <v>115</v>
      </c>
      <c r="B216" s="20">
        <v>2275050011</v>
      </c>
      <c r="C216" s="18">
        <v>938086</v>
      </c>
      <c r="D216">
        <f t="shared" si="3"/>
        <v>469043</v>
      </c>
    </row>
    <row r="217" spans="1:4">
      <c r="A217" s="18" t="s">
        <v>115</v>
      </c>
      <c r="B217" s="20">
        <v>2275050012</v>
      </c>
      <c r="C217" s="18">
        <v>538135</v>
      </c>
      <c r="D217">
        <f t="shared" si="3"/>
        <v>269068</v>
      </c>
    </row>
    <row r="218" spans="1:4">
      <c r="A218" s="18" t="s">
        <v>115</v>
      </c>
      <c r="B218" s="20">
        <v>2275060011</v>
      </c>
      <c r="C218" s="18">
        <v>43875</v>
      </c>
      <c r="D218">
        <f t="shared" si="3"/>
        <v>21938</v>
      </c>
    </row>
    <row r="219" spans="1:4">
      <c r="A219" s="18" t="s">
        <v>115</v>
      </c>
      <c r="B219" s="20">
        <v>2275060012</v>
      </c>
      <c r="C219" s="18">
        <v>38843</v>
      </c>
      <c r="D219">
        <f t="shared" si="3"/>
        <v>19422</v>
      </c>
    </row>
    <row r="220" spans="1:4">
      <c r="A220" s="18" t="s">
        <v>116</v>
      </c>
      <c r="B220" s="20">
        <v>2275001000</v>
      </c>
      <c r="C220" s="18">
        <v>49764</v>
      </c>
      <c r="D220">
        <f t="shared" si="3"/>
        <v>24882</v>
      </c>
    </row>
    <row r="221" spans="1:4">
      <c r="A221" s="18" t="s">
        <v>116</v>
      </c>
      <c r="B221" s="20">
        <v>2275020000</v>
      </c>
      <c r="C221" s="18">
        <v>199450</v>
      </c>
      <c r="D221">
        <f t="shared" si="3"/>
        <v>99725</v>
      </c>
    </row>
    <row r="222" spans="1:4">
      <c r="A222" s="18" t="s">
        <v>116</v>
      </c>
      <c r="B222" s="20">
        <v>2275050011</v>
      </c>
      <c r="C222" s="18">
        <v>1102681</v>
      </c>
      <c r="D222">
        <f t="shared" si="3"/>
        <v>551341</v>
      </c>
    </row>
    <row r="223" spans="1:4">
      <c r="A223" s="18" t="s">
        <v>116</v>
      </c>
      <c r="B223" s="20">
        <v>2275050012</v>
      </c>
      <c r="C223" s="18">
        <v>708793</v>
      </c>
      <c r="D223">
        <f t="shared" si="3"/>
        <v>354397</v>
      </c>
    </row>
    <row r="224" spans="1:4">
      <c r="A224" s="18" t="s">
        <v>116</v>
      </c>
      <c r="B224" s="20">
        <v>2275060011</v>
      </c>
      <c r="C224" s="18">
        <v>39938</v>
      </c>
      <c r="D224">
        <f t="shared" si="3"/>
        <v>19969</v>
      </c>
    </row>
    <row r="225" spans="1:4">
      <c r="A225" s="18" t="s">
        <v>116</v>
      </c>
      <c r="B225" s="20">
        <v>2275060012</v>
      </c>
      <c r="C225" s="18">
        <v>48708</v>
      </c>
      <c r="D225">
        <f t="shared" si="3"/>
        <v>24354</v>
      </c>
    </row>
    <row r="226" spans="1:4">
      <c r="A226" s="18" t="s">
        <v>117</v>
      </c>
      <c r="B226" s="20">
        <v>2275001000</v>
      </c>
      <c r="C226" s="18">
        <v>56045</v>
      </c>
      <c r="D226">
        <f t="shared" si="3"/>
        <v>28023</v>
      </c>
    </row>
    <row r="227" spans="1:4">
      <c r="A227" s="18" t="s">
        <v>117</v>
      </c>
      <c r="B227" s="20">
        <v>2275020000</v>
      </c>
      <c r="C227" s="18">
        <v>408595</v>
      </c>
      <c r="D227">
        <f t="shared" si="3"/>
        <v>204298</v>
      </c>
    </row>
    <row r="228" spans="1:4">
      <c r="A228" s="18" t="s">
        <v>117</v>
      </c>
      <c r="B228" s="20">
        <v>2275050011</v>
      </c>
      <c r="C228" s="18">
        <v>1338302</v>
      </c>
      <c r="D228">
        <f t="shared" si="3"/>
        <v>669151</v>
      </c>
    </row>
    <row r="229" spans="1:4">
      <c r="A229" s="18" t="s">
        <v>117</v>
      </c>
      <c r="B229" s="20">
        <v>2275050012</v>
      </c>
      <c r="C229" s="18">
        <v>811290</v>
      </c>
      <c r="D229">
        <f t="shared" si="3"/>
        <v>405645</v>
      </c>
    </row>
    <row r="230" spans="1:4">
      <c r="A230" s="18" t="s">
        <v>117</v>
      </c>
      <c r="B230" s="20">
        <v>2275060011</v>
      </c>
      <c r="C230" s="18">
        <v>83795</v>
      </c>
      <c r="D230">
        <f t="shared" si="3"/>
        <v>41898</v>
      </c>
    </row>
    <row r="231" spans="1:4">
      <c r="A231" s="18" t="s">
        <v>117</v>
      </c>
      <c r="B231" s="20">
        <v>2275060012</v>
      </c>
      <c r="C231" s="18">
        <v>129411</v>
      </c>
      <c r="D231">
        <f t="shared" si="3"/>
        <v>64706</v>
      </c>
    </row>
    <row r="232" spans="1:4">
      <c r="A232" s="18" t="s">
        <v>118</v>
      </c>
      <c r="B232" s="20">
        <v>2275001000</v>
      </c>
      <c r="C232" s="18">
        <v>12699</v>
      </c>
      <c r="D232">
        <f t="shared" si="3"/>
        <v>6350</v>
      </c>
    </row>
    <row r="233" spans="1:4">
      <c r="A233" s="18" t="s">
        <v>118</v>
      </c>
      <c r="B233" s="20">
        <v>2275020000</v>
      </c>
      <c r="C233" s="18">
        <v>90535</v>
      </c>
      <c r="D233">
        <f t="shared" si="3"/>
        <v>45268</v>
      </c>
    </row>
    <row r="234" spans="1:4">
      <c r="A234" s="18" t="s">
        <v>118</v>
      </c>
      <c r="B234" s="20">
        <v>2275050011</v>
      </c>
      <c r="C234" s="18">
        <v>109884</v>
      </c>
      <c r="D234">
        <f t="shared" si="3"/>
        <v>54942</v>
      </c>
    </row>
    <row r="235" spans="1:4">
      <c r="A235" s="18" t="s">
        <v>118</v>
      </c>
      <c r="B235" s="20">
        <v>2275050012</v>
      </c>
      <c r="C235" s="18">
        <v>83399</v>
      </c>
      <c r="D235">
        <f t="shared" si="3"/>
        <v>41700</v>
      </c>
    </row>
    <row r="236" spans="1:4">
      <c r="A236" s="18" t="s">
        <v>118</v>
      </c>
      <c r="B236" s="20">
        <v>2275060011</v>
      </c>
      <c r="C236" s="18">
        <v>83276</v>
      </c>
      <c r="D236">
        <f t="shared" si="3"/>
        <v>41638</v>
      </c>
    </row>
    <row r="237" spans="1:4">
      <c r="A237" s="18" t="s">
        <v>118</v>
      </c>
      <c r="B237" s="20">
        <v>2275060012</v>
      </c>
      <c r="C237" s="18">
        <v>91015</v>
      </c>
      <c r="D237">
        <f t="shared" si="3"/>
        <v>45508</v>
      </c>
    </row>
    <row r="238" spans="1:4">
      <c r="A238" s="18" t="s">
        <v>119</v>
      </c>
      <c r="B238" s="20">
        <v>2275001000</v>
      </c>
      <c r="C238" s="18">
        <v>9279</v>
      </c>
      <c r="D238">
        <f t="shared" si="3"/>
        <v>4640</v>
      </c>
    </row>
    <row r="239" spans="1:4">
      <c r="A239" s="18" t="s">
        <v>119</v>
      </c>
      <c r="B239" s="20">
        <v>2275020000</v>
      </c>
      <c r="C239" s="18">
        <v>35725</v>
      </c>
      <c r="D239">
        <f t="shared" si="3"/>
        <v>17863</v>
      </c>
    </row>
    <row r="240" spans="1:4">
      <c r="A240" s="18" t="s">
        <v>119</v>
      </c>
      <c r="B240" s="20">
        <v>2275050011</v>
      </c>
      <c r="C240" s="18">
        <v>44978</v>
      </c>
      <c r="D240">
        <f t="shared" si="3"/>
        <v>22489</v>
      </c>
    </row>
    <row r="241" spans="1:4">
      <c r="A241" s="18" t="s">
        <v>119</v>
      </c>
      <c r="B241" s="20">
        <v>2275050012</v>
      </c>
      <c r="C241" s="18">
        <v>49875</v>
      </c>
      <c r="D241">
        <f t="shared" si="3"/>
        <v>24938</v>
      </c>
    </row>
    <row r="242" spans="1:4">
      <c r="A242" s="18" t="s">
        <v>119</v>
      </c>
      <c r="B242" s="20">
        <v>2275060011</v>
      </c>
      <c r="C242" s="18">
        <v>17016</v>
      </c>
      <c r="D242">
        <f t="shared" si="3"/>
        <v>8508</v>
      </c>
    </row>
    <row r="243" spans="1:4">
      <c r="A243" s="18" t="s">
        <v>119</v>
      </c>
      <c r="B243" s="20">
        <v>2275060012</v>
      </c>
      <c r="C243" s="18">
        <v>14461</v>
      </c>
      <c r="D243">
        <f t="shared" si="3"/>
        <v>7231</v>
      </c>
    </row>
    <row r="244" spans="1:4">
      <c r="A244" s="18" t="s">
        <v>120</v>
      </c>
      <c r="B244" s="20">
        <v>2275001000</v>
      </c>
      <c r="C244" s="18">
        <v>211959</v>
      </c>
      <c r="D244">
        <f t="shared" si="3"/>
        <v>105980</v>
      </c>
    </row>
    <row r="245" spans="1:4">
      <c r="A245" s="18" t="s">
        <v>120</v>
      </c>
      <c r="B245" s="20">
        <v>2275020000</v>
      </c>
      <c r="C245" s="18">
        <v>153109</v>
      </c>
      <c r="D245">
        <f t="shared" si="3"/>
        <v>76555</v>
      </c>
    </row>
    <row r="246" spans="1:4">
      <c r="A246" s="18" t="s">
        <v>120</v>
      </c>
      <c r="B246" s="20">
        <v>2275050011</v>
      </c>
      <c r="C246" s="18">
        <v>532926</v>
      </c>
      <c r="D246">
        <f t="shared" si="3"/>
        <v>266463</v>
      </c>
    </row>
    <row r="247" spans="1:4">
      <c r="A247" s="18" t="s">
        <v>120</v>
      </c>
      <c r="B247" s="20">
        <v>2275050012</v>
      </c>
      <c r="C247" s="18">
        <v>365047</v>
      </c>
      <c r="D247">
        <f t="shared" si="3"/>
        <v>182524</v>
      </c>
    </row>
    <row r="248" spans="1:4">
      <c r="A248" s="18" t="s">
        <v>120</v>
      </c>
      <c r="B248" s="20">
        <v>2275060011</v>
      </c>
      <c r="C248" s="18">
        <v>70430</v>
      </c>
      <c r="D248">
        <f t="shared" si="3"/>
        <v>35215</v>
      </c>
    </row>
    <row r="249" spans="1:4">
      <c r="A249" s="18" t="s">
        <v>120</v>
      </c>
      <c r="B249" s="20">
        <v>2275060012</v>
      </c>
      <c r="C249" s="18">
        <v>114599</v>
      </c>
      <c r="D249">
        <f t="shared" si="3"/>
        <v>57300</v>
      </c>
    </row>
    <row r="250" spans="1:4">
      <c r="A250" s="18" t="s">
        <v>121</v>
      </c>
      <c r="B250" s="20">
        <v>2275001000</v>
      </c>
      <c r="C250" s="18">
        <v>11400</v>
      </c>
      <c r="D250">
        <f t="shared" si="3"/>
        <v>5700</v>
      </c>
    </row>
    <row r="251" spans="1:4">
      <c r="A251" s="18" t="s">
        <v>121</v>
      </c>
      <c r="B251" s="20">
        <v>2275020000</v>
      </c>
      <c r="C251" s="18">
        <v>29974</v>
      </c>
      <c r="D251">
        <f t="shared" si="3"/>
        <v>14987</v>
      </c>
    </row>
    <row r="252" spans="1:4">
      <c r="A252" s="18" t="s">
        <v>121</v>
      </c>
      <c r="B252" s="20">
        <v>2275050011</v>
      </c>
      <c r="C252" s="18">
        <v>275859</v>
      </c>
      <c r="D252">
        <f t="shared" si="3"/>
        <v>137930</v>
      </c>
    </row>
    <row r="253" spans="1:4">
      <c r="A253" s="18" t="s">
        <v>121</v>
      </c>
      <c r="B253" s="20">
        <v>2275050012</v>
      </c>
      <c r="C253" s="18">
        <v>191116</v>
      </c>
      <c r="D253">
        <f t="shared" si="3"/>
        <v>95558</v>
      </c>
    </row>
    <row r="254" spans="1:4">
      <c r="A254" s="18" t="s">
        <v>121</v>
      </c>
      <c r="B254" s="20">
        <v>2275060011</v>
      </c>
      <c r="C254" s="18">
        <v>15860</v>
      </c>
      <c r="D254">
        <f t="shared" si="3"/>
        <v>7930</v>
      </c>
    </row>
    <row r="255" spans="1:4">
      <c r="A255" s="18" t="s">
        <v>121</v>
      </c>
      <c r="B255" s="20">
        <v>2275060012</v>
      </c>
      <c r="C255" s="18">
        <v>24159</v>
      </c>
      <c r="D255">
        <f t="shared" si="3"/>
        <v>12080</v>
      </c>
    </row>
    <row r="256" spans="1:4">
      <c r="A256" s="18" t="s">
        <v>122</v>
      </c>
      <c r="B256" s="20">
        <v>2275001000</v>
      </c>
      <c r="C256" s="18">
        <v>65142</v>
      </c>
      <c r="D256">
        <f t="shared" si="3"/>
        <v>32571</v>
      </c>
    </row>
    <row r="257" spans="1:4">
      <c r="A257" s="18" t="s">
        <v>122</v>
      </c>
      <c r="B257" s="20">
        <v>2275020000</v>
      </c>
      <c r="C257" s="18">
        <v>448558</v>
      </c>
      <c r="D257">
        <f t="shared" si="3"/>
        <v>224279</v>
      </c>
    </row>
    <row r="258" spans="1:4">
      <c r="A258" s="18" t="s">
        <v>122</v>
      </c>
      <c r="B258" s="20">
        <v>2275050011</v>
      </c>
      <c r="C258" s="18">
        <v>1043075</v>
      </c>
      <c r="D258">
        <f t="shared" si="3"/>
        <v>521538</v>
      </c>
    </row>
    <row r="259" spans="1:4">
      <c r="A259" s="18" t="s">
        <v>122</v>
      </c>
      <c r="B259" s="20">
        <v>2275050012</v>
      </c>
      <c r="C259" s="18">
        <v>696045</v>
      </c>
      <c r="D259">
        <f t="shared" ref="D259:D321" si="4">ROUND(C259/2,0)</f>
        <v>348023</v>
      </c>
    </row>
    <row r="260" spans="1:4">
      <c r="A260" s="18" t="s">
        <v>122</v>
      </c>
      <c r="B260" s="20">
        <v>2275060011</v>
      </c>
      <c r="C260" s="18">
        <v>69269</v>
      </c>
      <c r="D260">
        <f t="shared" si="4"/>
        <v>34635</v>
      </c>
    </row>
    <row r="261" spans="1:4">
      <c r="A261" s="18" t="s">
        <v>122</v>
      </c>
      <c r="B261" s="20">
        <v>2275060012</v>
      </c>
      <c r="C261" s="18">
        <v>97135</v>
      </c>
      <c r="D261">
        <f t="shared" si="4"/>
        <v>48568</v>
      </c>
    </row>
    <row r="262" spans="1:4">
      <c r="A262" s="18" t="s">
        <v>123</v>
      </c>
      <c r="B262" s="20">
        <v>2275001000</v>
      </c>
      <c r="C262" s="18">
        <v>220</v>
      </c>
      <c r="D262">
        <f t="shared" si="4"/>
        <v>110</v>
      </c>
    </row>
    <row r="263" spans="1:4">
      <c r="A263" s="18" t="s">
        <v>123</v>
      </c>
      <c r="B263" s="20">
        <v>2275020000</v>
      </c>
      <c r="C263" s="18">
        <v>7969</v>
      </c>
      <c r="D263">
        <f t="shared" si="4"/>
        <v>3985</v>
      </c>
    </row>
    <row r="264" spans="1:4">
      <c r="A264" s="18" t="s">
        <v>123</v>
      </c>
      <c r="B264" s="20">
        <v>2275050011</v>
      </c>
      <c r="C264" s="18">
        <v>25197</v>
      </c>
      <c r="D264">
        <f t="shared" si="4"/>
        <v>12599</v>
      </c>
    </row>
    <row r="265" spans="1:4">
      <c r="A265" s="18" t="s">
        <v>123</v>
      </c>
      <c r="B265" s="20">
        <v>2275050012</v>
      </c>
      <c r="C265" s="18">
        <v>13865</v>
      </c>
      <c r="D265">
        <f t="shared" si="4"/>
        <v>6933</v>
      </c>
    </row>
    <row r="266" spans="1:4">
      <c r="A266" s="18" t="s">
        <v>123</v>
      </c>
      <c r="B266" s="20">
        <v>2275060011</v>
      </c>
      <c r="C266" s="18">
        <v>3295</v>
      </c>
      <c r="D266">
        <f t="shared" si="4"/>
        <v>1648</v>
      </c>
    </row>
    <row r="267" spans="1:4">
      <c r="A267" s="18" t="s">
        <v>123</v>
      </c>
      <c r="B267" s="20">
        <v>2275060012</v>
      </c>
      <c r="C267" s="18">
        <v>1802</v>
      </c>
      <c r="D267">
        <f t="shared" si="4"/>
        <v>901</v>
      </c>
    </row>
    <row r="268" spans="1:4">
      <c r="A268" s="18" t="s">
        <v>124</v>
      </c>
      <c r="B268" s="20">
        <v>2275001000</v>
      </c>
      <c r="C268" s="18">
        <v>757526</v>
      </c>
      <c r="D268">
        <f t="shared" si="4"/>
        <v>378763</v>
      </c>
    </row>
    <row r="269" spans="1:4">
      <c r="A269" s="18" t="s">
        <v>124</v>
      </c>
      <c r="B269" s="20">
        <v>2275020000</v>
      </c>
      <c r="C269" s="18">
        <v>1820045</v>
      </c>
      <c r="D269">
        <f t="shared" si="4"/>
        <v>910023</v>
      </c>
    </row>
    <row r="270" spans="1:4">
      <c r="A270" s="18" t="s">
        <v>124</v>
      </c>
      <c r="B270" s="20">
        <v>2275050011</v>
      </c>
      <c r="C270" s="18">
        <v>4461247</v>
      </c>
      <c r="D270">
        <f t="shared" si="4"/>
        <v>2230624</v>
      </c>
    </row>
    <row r="271" spans="1:4">
      <c r="A271" s="18" t="s">
        <v>124</v>
      </c>
      <c r="B271" s="20">
        <v>2275050012</v>
      </c>
      <c r="C271" s="18">
        <v>2721256</v>
      </c>
      <c r="D271">
        <f t="shared" si="4"/>
        <v>1360628</v>
      </c>
    </row>
    <row r="272" spans="1:4">
      <c r="A272" s="18" t="s">
        <v>124</v>
      </c>
      <c r="B272" s="20">
        <v>2275060011</v>
      </c>
      <c r="C272" s="18">
        <v>179691</v>
      </c>
      <c r="D272">
        <f t="shared" si="4"/>
        <v>89846</v>
      </c>
    </row>
    <row r="273" spans="1:4">
      <c r="A273" s="18" t="s">
        <v>124</v>
      </c>
      <c r="B273" s="20">
        <v>2275060012</v>
      </c>
      <c r="C273" s="18">
        <v>295100</v>
      </c>
      <c r="D273">
        <f t="shared" si="4"/>
        <v>147550</v>
      </c>
    </row>
    <row r="274" spans="1:4">
      <c r="A274" s="18" t="s">
        <v>125</v>
      </c>
      <c r="B274" s="20">
        <v>2275001000</v>
      </c>
      <c r="C274" s="18">
        <v>16639</v>
      </c>
      <c r="D274">
        <f t="shared" si="4"/>
        <v>8320</v>
      </c>
    </row>
    <row r="275" spans="1:4">
      <c r="A275" s="18" t="s">
        <v>125</v>
      </c>
      <c r="B275" s="20">
        <v>2275020000</v>
      </c>
      <c r="C275" s="18">
        <v>251574</v>
      </c>
      <c r="D275">
        <f t="shared" si="4"/>
        <v>125787</v>
      </c>
    </row>
    <row r="276" spans="1:4">
      <c r="A276" s="18" t="s">
        <v>125</v>
      </c>
      <c r="B276" s="20">
        <v>2275050011</v>
      </c>
      <c r="C276" s="18">
        <v>606866</v>
      </c>
      <c r="D276">
        <f t="shared" si="4"/>
        <v>303433</v>
      </c>
    </row>
    <row r="277" spans="1:4">
      <c r="A277" s="18" t="s">
        <v>125</v>
      </c>
      <c r="B277" s="20">
        <v>2275050012</v>
      </c>
      <c r="C277" s="18">
        <v>374355</v>
      </c>
      <c r="D277">
        <f t="shared" si="4"/>
        <v>187178</v>
      </c>
    </row>
    <row r="278" spans="1:4">
      <c r="A278" s="18" t="s">
        <v>125</v>
      </c>
      <c r="B278" s="20">
        <v>2275060011</v>
      </c>
      <c r="C278" s="18">
        <v>33130</v>
      </c>
      <c r="D278">
        <f t="shared" si="4"/>
        <v>16565</v>
      </c>
    </row>
    <row r="279" spans="1:4">
      <c r="A279" s="18" t="s">
        <v>125</v>
      </c>
      <c r="B279" s="20">
        <v>2275060012</v>
      </c>
      <c r="C279" s="18">
        <v>58465</v>
      </c>
      <c r="D279">
        <f t="shared" si="4"/>
        <v>29233</v>
      </c>
    </row>
    <row r="280" spans="1:4">
      <c r="A280" s="18" t="s">
        <v>126</v>
      </c>
      <c r="B280" s="20">
        <v>2275001000</v>
      </c>
      <c r="C280" s="18">
        <v>370056</v>
      </c>
      <c r="D280">
        <f t="shared" si="4"/>
        <v>185028</v>
      </c>
    </row>
    <row r="281" spans="1:4">
      <c r="A281" s="18" t="s">
        <v>126</v>
      </c>
      <c r="B281" s="20">
        <v>2275020000</v>
      </c>
      <c r="C281" s="18">
        <v>637529</v>
      </c>
      <c r="D281">
        <f t="shared" si="4"/>
        <v>318765</v>
      </c>
    </row>
    <row r="282" spans="1:4">
      <c r="A282" s="18" t="s">
        <v>126</v>
      </c>
      <c r="B282" s="20">
        <v>2275050011</v>
      </c>
      <c r="C282" s="18">
        <v>974116</v>
      </c>
      <c r="D282">
        <f t="shared" si="4"/>
        <v>487058</v>
      </c>
    </row>
    <row r="283" spans="1:4">
      <c r="A283" s="18" t="s">
        <v>126</v>
      </c>
      <c r="B283" s="20">
        <v>2275050012</v>
      </c>
      <c r="C283" s="18">
        <v>594279</v>
      </c>
      <c r="D283">
        <f t="shared" si="4"/>
        <v>297140</v>
      </c>
    </row>
    <row r="284" spans="1:4">
      <c r="A284" s="18" t="s">
        <v>126</v>
      </c>
      <c r="B284" s="20">
        <v>2275060011</v>
      </c>
      <c r="C284" s="18">
        <v>66001</v>
      </c>
      <c r="D284">
        <f t="shared" si="4"/>
        <v>33001</v>
      </c>
    </row>
    <row r="285" spans="1:4">
      <c r="A285" s="18" t="s">
        <v>126</v>
      </c>
      <c r="B285" s="20">
        <v>2275060012</v>
      </c>
      <c r="C285" s="18">
        <v>119166</v>
      </c>
      <c r="D285">
        <f t="shared" si="4"/>
        <v>59583</v>
      </c>
    </row>
    <row r="286" spans="1:4">
      <c r="A286" s="18" t="s">
        <v>127</v>
      </c>
      <c r="B286" s="20">
        <v>2275001000</v>
      </c>
      <c r="C286" s="18">
        <v>1145</v>
      </c>
      <c r="D286">
        <f t="shared" si="4"/>
        <v>573</v>
      </c>
    </row>
    <row r="287" spans="1:4">
      <c r="A287" s="18" t="s">
        <v>127</v>
      </c>
      <c r="B287" s="20">
        <v>2275020000</v>
      </c>
      <c r="C287" s="18">
        <v>11796</v>
      </c>
      <c r="D287">
        <f t="shared" si="4"/>
        <v>5898</v>
      </c>
    </row>
    <row r="288" spans="1:4">
      <c r="A288" s="18" t="s">
        <v>127</v>
      </c>
      <c r="B288" s="20">
        <v>2275050011</v>
      </c>
      <c r="C288" s="18">
        <v>13378</v>
      </c>
      <c r="D288">
        <f t="shared" si="4"/>
        <v>6689</v>
      </c>
    </row>
    <row r="289" spans="1:4">
      <c r="A289" s="18" t="s">
        <v>127</v>
      </c>
      <c r="B289" s="20">
        <v>2275050012</v>
      </c>
      <c r="C289" s="18">
        <v>21154</v>
      </c>
      <c r="D289">
        <f t="shared" si="4"/>
        <v>10577</v>
      </c>
    </row>
    <row r="290" spans="1:4">
      <c r="A290" s="18" t="s">
        <v>127</v>
      </c>
      <c r="B290" s="20">
        <v>2275060011</v>
      </c>
      <c r="C290" s="18">
        <v>11449</v>
      </c>
      <c r="D290">
        <f t="shared" si="4"/>
        <v>5725</v>
      </c>
    </row>
    <row r="291" spans="1:4">
      <c r="A291" s="18" t="s">
        <v>127</v>
      </c>
      <c r="B291" s="20">
        <v>2275060012</v>
      </c>
      <c r="C291" s="18">
        <v>26454</v>
      </c>
      <c r="D291">
        <f t="shared" si="4"/>
        <v>13227</v>
      </c>
    </row>
    <row r="292" spans="1:4">
      <c r="A292" s="18" t="s">
        <v>128</v>
      </c>
      <c r="B292" s="20">
        <v>2275001000</v>
      </c>
      <c r="C292" s="18">
        <v>6697</v>
      </c>
      <c r="D292">
        <f t="shared" si="4"/>
        <v>3349</v>
      </c>
    </row>
    <row r="293" spans="1:4">
      <c r="A293" s="18" t="s">
        <v>128</v>
      </c>
      <c r="B293" s="20">
        <v>2275020000</v>
      </c>
      <c r="C293" s="18">
        <v>17819</v>
      </c>
      <c r="D293">
        <f t="shared" si="4"/>
        <v>8910</v>
      </c>
    </row>
    <row r="294" spans="1:4">
      <c r="A294" s="18" t="s">
        <v>128</v>
      </c>
      <c r="B294" s="20">
        <v>2275050011</v>
      </c>
      <c r="C294" s="18">
        <v>92643</v>
      </c>
      <c r="D294">
        <f t="shared" si="4"/>
        <v>46322</v>
      </c>
    </row>
    <row r="295" spans="1:4">
      <c r="A295" s="18" t="s">
        <v>128</v>
      </c>
      <c r="B295" s="20">
        <v>2275050012</v>
      </c>
      <c r="C295" s="18">
        <v>95685</v>
      </c>
      <c r="D295">
        <f t="shared" si="4"/>
        <v>47843</v>
      </c>
    </row>
    <row r="296" spans="1:4">
      <c r="A296" s="18" t="s">
        <v>128</v>
      </c>
      <c r="B296" s="20">
        <v>2275060011</v>
      </c>
      <c r="C296" s="18">
        <v>3810</v>
      </c>
      <c r="D296">
        <f t="shared" si="4"/>
        <v>1905</v>
      </c>
    </row>
    <row r="297" spans="1:4">
      <c r="A297" s="18" t="s">
        <v>128</v>
      </c>
      <c r="B297" s="20">
        <v>2275060012</v>
      </c>
      <c r="C297" s="18">
        <v>6756</v>
      </c>
      <c r="D297">
        <f t="shared" si="4"/>
        <v>3378</v>
      </c>
    </row>
    <row r="298" spans="1:4">
      <c r="A298" s="18" t="s">
        <v>129</v>
      </c>
      <c r="B298" s="20">
        <v>2275001000</v>
      </c>
      <c r="C298" s="18">
        <v>45418</v>
      </c>
      <c r="D298">
        <f t="shared" si="4"/>
        <v>22709</v>
      </c>
    </row>
    <row r="299" spans="1:4">
      <c r="A299" s="18" t="s">
        <v>129</v>
      </c>
      <c r="B299" s="20">
        <v>2275020000</v>
      </c>
      <c r="C299" s="18">
        <v>492913</v>
      </c>
      <c r="D299">
        <f t="shared" si="4"/>
        <v>246457</v>
      </c>
    </row>
    <row r="300" spans="1:4">
      <c r="A300" s="18" t="s">
        <v>129</v>
      </c>
      <c r="B300" s="20">
        <v>2275050011</v>
      </c>
      <c r="C300" s="18">
        <v>1839993</v>
      </c>
      <c r="D300">
        <f t="shared" si="4"/>
        <v>919997</v>
      </c>
    </row>
    <row r="301" spans="1:4">
      <c r="A301" s="18" t="s">
        <v>129</v>
      </c>
      <c r="B301" s="20">
        <v>2275050012</v>
      </c>
      <c r="C301" s="18">
        <v>1076164</v>
      </c>
      <c r="D301">
        <f t="shared" si="4"/>
        <v>538082</v>
      </c>
    </row>
    <row r="302" spans="1:4">
      <c r="A302" s="18" t="s">
        <v>129</v>
      </c>
      <c r="B302" s="20">
        <v>2275060011</v>
      </c>
      <c r="C302" s="18">
        <v>148028</v>
      </c>
      <c r="D302">
        <f t="shared" si="4"/>
        <v>74014</v>
      </c>
    </row>
    <row r="303" spans="1:4">
      <c r="A303" s="18" t="s">
        <v>129</v>
      </c>
      <c r="B303" s="20">
        <v>2275060012</v>
      </c>
      <c r="C303" s="18">
        <v>92847</v>
      </c>
      <c r="D303">
        <f t="shared" si="4"/>
        <v>46424</v>
      </c>
    </row>
    <row r="304" spans="1:4">
      <c r="A304" s="18" t="s">
        <v>130</v>
      </c>
      <c r="B304" s="20">
        <v>2275001000</v>
      </c>
      <c r="C304" s="18">
        <v>34778</v>
      </c>
      <c r="D304">
        <f t="shared" si="4"/>
        <v>17389</v>
      </c>
    </row>
    <row r="305" spans="1:4">
      <c r="A305" s="18" t="s">
        <v>130</v>
      </c>
      <c r="B305" s="20">
        <v>2275020000</v>
      </c>
      <c r="C305" s="18">
        <v>116225</v>
      </c>
      <c r="D305">
        <f t="shared" si="4"/>
        <v>58113</v>
      </c>
    </row>
    <row r="306" spans="1:4">
      <c r="A306" s="18" t="s">
        <v>130</v>
      </c>
      <c r="B306" s="20">
        <v>2275050011</v>
      </c>
      <c r="C306" s="18">
        <v>1335758</v>
      </c>
      <c r="D306">
        <f t="shared" si="4"/>
        <v>667879</v>
      </c>
    </row>
    <row r="307" spans="1:4">
      <c r="A307" s="18" t="s">
        <v>130</v>
      </c>
      <c r="B307" s="20">
        <v>2275050012</v>
      </c>
      <c r="C307" s="18">
        <v>800099</v>
      </c>
      <c r="D307">
        <f t="shared" si="4"/>
        <v>400050</v>
      </c>
    </row>
    <row r="308" spans="1:4">
      <c r="A308" s="18" t="s">
        <v>130</v>
      </c>
      <c r="B308" s="20">
        <v>2275060011</v>
      </c>
      <c r="C308" s="18">
        <v>75233</v>
      </c>
      <c r="D308">
        <f t="shared" si="4"/>
        <v>37617</v>
      </c>
    </row>
    <row r="309" spans="1:4">
      <c r="A309" s="18" t="s">
        <v>130</v>
      </c>
      <c r="B309" s="20">
        <v>2275060012</v>
      </c>
      <c r="C309" s="18">
        <v>71059</v>
      </c>
      <c r="D309">
        <f t="shared" si="4"/>
        <v>35530</v>
      </c>
    </row>
    <row r="310" spans="1:4">
      <c r="A310" s="18" t="s">
        <v>131</v>
      </c>
      <c r="B310" s="20">
        <v>2275001000</v>
      </c>
      <c r="C310" s="18">
        <v>37775</v>
      </c>
      <c r="D310">
        <f t="shared" si="4"/>
        <v>18888</v>
      </c>
    </row>
    <row r="311" spans="1:4">
      <c r="A311" s="18" t="s">
        <v>131</v>
      </c>
      <c r="B311" s="20">
        <v>2275020000</v>
      </c>
      <c r="C311" s="18">
        <v>17313</v>
      </c>
      <c r="D311">
        <f t="shared" si="4"/>
        <v>8657</v>
      </c>
    </row>
    <row r="312" spans="1:4">
      <c r="A312" s="18" t="s">
        <v>131</v>
      </c>
      <c r="B312" s="20">
        <v>2275050011</v>
      </c>
      <c r="C312" s="18">
        <v>234972</v>
      </c>
      <c r="D312">
        <f t="shared" si="4"/>
        <v>117486</v>
      </c>
    </row>
    <row r="313" spans="1:4">
      <c r="A313" s="18" t="s">
        <v>131</v>
      </c>
      <c r="B313" s="20">
        <v>2275050012</v>
      </c>
      <c r="C313" s="18">
        <v>132464</v>
      </c>
      <c r="D313">
        <f t="shared" si="4"/>
        <v>66232</v>
      </c>
    </row>
    <row r="314" spans="1:4">
      <c r="A314" s="18" t="s">
        <v>131</v>
      </c>
      <c r="B314" s="20">
        <v>2275060011</v>
      </c>
      <c r="C314" s="18">
        <v>33607</v>
      </c>
      <c r="D314">
        <f t="shared" si="4"/>
        <v>16804</v>
      </c>
    </row>
    <row r="315" spans="1:4">
      <c r="A315" s="18" t="s">
        <v>131</v>
      </c>
      <c r="B315" s="20">
        <v>2275060012</v>
      </c>
      <c r="C315" s="18">
        <v>18386</v>
      </c>
      <c r="D315">
        <f t="shared" si="4"/>
        <v>9193</v>
      </c>
    </row>
    <row r="316" spans="1:4">
      <c r="A316" s="18" t="s">
        <v>132</v>
      </c>
      <c r="B316" s="20">
        <v>2275001000</v>
      </c>
      <c r="C316" s="18">
        <v>7869</v>
      </c>
      <c r="D316">
        <f t="shared" si="4"/>
        <v>3935</v>
      </c>
    </row>
    <row r="317" spans="1:4">
      <c r="A317" s="18" t="s">
        <v>132</v>
      </c>
      <c r="B317" s="20">
        <v>2275020000</v>
      </c>
      <c r="C317" s="18">
        <v>23514</v>
      </c>
      <c r="D317">
        <f t="shared" si="4"/>
        <v>11757</v>
      </c>
    </row>
    <row r="318" spans="1:4">
      <c r="A318" s="18" t="s">
        <v>132</v>
      </c>
      <c r="B318" s="20">
        <v>2275050011</v>
      </c>
      <c r="C318" s="18">
        <v>170958</v>
      </c>
      <c r="D318">
        <f t="shared" si="4"/>
        <v>85479</v>
      </c>
    </row>
    <row r="319" spans="1:4">
      <c r="A319" s="18" t="s">
        <v>132</v>
      </c>
      <c r="B319" s="20">
        <v>2275050012</v>
      </c>
      <c r="C319" s="18">
        <v>102062</v>
      </c>
      <c r="D319">
        <f t="shared" si="4"/>
        <v>51031</v>
      </c>
    </row>
    <row r="320" spans="1:4">
      <c r="A320" s="18" t="s">
        <v>132</v>
      </c>
      <c r="B320" s="20">
        <v>2275060011</v>
      </c>
      <c r="C320" s="18">
        <v>20752</v>
      </c>
      <c r="D320">
        <f t="shared" si="4"/>
        <v>10376</v>
      </c>
    </row>
    <row r="321" spans="1:4">
      <c r="A321" s="18" t="s">
        <v>132</v>
      </c>
      <c r="B321" s="20">
        <v>2275060012</v>
      </c>
      <c r="C321" s="18">
        <v>18618</v>
      </c>
      <c r="D321">
        <f t="shared" si="4"/>
        <v>9309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89F8D-1AB3-4BE4-AE83-0B3F41560765}">
  <dimension ref="A1:I57"/>
  <sheetViews>
    <sheetView tabSelected="1" workbookViewId="0">
      <selection activeCell="M16" sqref="M15:M16"/>
    </sheetView>
  </sheetViews>
  <sheetFormatPr defaultRowHeight="14.45"/>
  <cols>
    <col min="1" max="1" width="11.7109375" bestFit="1" customWidth="1"/>
    <col min="2" max="5" width="11" bestFit="1" customWidth="1"/>
    <col min="6" max="6" width="17.5703125" customWidth="1"/>
    <col min="7" max="7" width="23.28515625" customWidth="1"/>
    <col min="8" max="8" width="11" bestFit="1" customWidth="1"/>
    <col min="13" max="13" width="11.7109375" bestFit="1" customWidth="1"/>
  </cols>
  <sheetData>
    <row r="1" spans="1:9">
      <c r="F1" s="22" t="s">
        <v>133</v>
      </c>
      <c r="G1" s="23"/>
      <c r="H1" s="23" t="s">
        <v>134</v>
      </c>
      <c r="I1" s="24"/>
    </row>
    <row r="2" spans="1:9">
      <c r="A2" s="17" t="s">
        <v>20</v>
      </c>
      <c r="B2" s="17" t="s">
        <v>10</v>
      </c>
      <c r="F2" s="25" t="s">
        <v>135</v>
      </c>
      <c r="G2" s="26"/>
      <c r="H2" s="26"/>
      <c r="I2" s="27"/>
    </row>
    <row r="3" spans="1:9">
      <c r="A3" s="17" t="s">
        <v>78</v>
      </c>
      <c r="B3">
        <v>2275050011</v>
      </c>
      <c r="C3">
        <v>2275060011</v>
      </c>
      <c r="D3" t="s">
        <v>22</v>
      </c>
      <c r="F3" s="28" t="s">
        <v>136</v>
      </c>
      <c r="G3" s="29" t="s">
        <v>137</v>
      </c>
      <c r="H3" s="26"/>
      <c r="I3" s="27"/>
    </row>
    <row r="4" spans="1:9">
      <c r="A4" t="s">
        <v>79</v>
      </c>
      <c r="B4" s="19">
        <v>478983</v>
      </c>
      <c r="C4" s="19">
        <v>218226</v>
      </c>
      <c r="D4" s="19">
        <v>697209</v>
      </c>
      <c r="F4" s="25">
        <f>D4/D$57</f>
        <v>2.3753190771738771E-2</v>
      </c>
      <c r="G4" s="26">
        <f xml:space="preserve"> ((F4*'nationwide-calcs'!G$3*'nationwide-calcs'!G$4*'nationwide-calcs'!G$5)/'nationwide-calcs'!G$6) - ((D4*'nationwide-calcs'!G$10*'nationwide-calcs'!G$11*'nationwide-calcs'!G$12)/'nationwide-calcs'!G$6)</f>
        <v>6.5082982628431143</v>
      </c>
      <c r="H4" s="26"/>
      <c r="I4" s="27"/>
    </row>
    <row r="5" spans="1:9">
      <c r="A5" t="s">
        <v>80</v>
      </c>
      <c r="B5" s="19">
        <v>617848</v>
      </c>
      <c r="C5" s="19">
        <v>18764</v>
      </c>
      <c r="D5" s="19">
        <v>636612</v>
      </c>
      <c r="F5" s="25">
        <f t="shared" ref="F5:F57" si="0">D5/D$57</f>
        <v>2.1688713547269416E-2</v>
      </c>
      <c r="G5" s="26">
        <f xml:space="preserve"> ((F5*'nationwide-calcs'!G$3*'nationwide-calcs'!G$4*'nationwide-calcs'!G$5)/'nationwide-calcs'!G$6) - ((D5*'nationwide-calcs'!G$10*'nationwide-calcs'!G$11*'nationwide-calcs'!G$12)/'nationwide-calcs'!G$6)</f>
        <v>5.942638109526813</v>
      </c>
      <c r="H5" s="26"/>
      <c r="I5" s="27"/>
    </row>
    <row r="6" spans="1:9">
      <c r="A6" t="s">
        <v>81</v>
      </c>
      <c r="B6" s="19">
        <v>587005</v>
      </c>
      <c r="C6" s="19">
        <v>10674</v>
      </c>
      <c r="D6" s="19">
        <v>597679</v>
      </c>
      <c r="F6" s="25">
        <f t="shared" si="0"/>
        <v>2.0362306435031757E-2</v>
      </c>
      <c r="G6" s="26">
        <f xml:space="preserve"> ((F6*'nationwide-calcs'!G$3*'nationwide-calcs'!G$4*'nationwide-calcs'!G$5)/'nationwide-calcs'!G$6) - ((D6*'nationwide-calcs'!G$10*'nationwide-calcs'!G$11*'nationwide-calcs'!G$12)/'nationwide-calcs'!G$6)</f>
        <v>5.5792068051872699</v>
      </c>
      <c r="H6" s="26"/>
      <c r="I6" s="27"/>
    </row>
    <row r="7" spans="1:9">
      <c r="A7" t="s">
        <v>82</v>
      </c>
      <c r="B7" s="19">
        <v>908715</v>
      </c>
      <c r="C7" s="19">
        <v>164987</v>
      </c>
      <c r="D7" s="19">
        <v>1073702</v>
      </c>
      <c r="F7" s="25">
        <f t="shared" si="0"/>
        <v>3.6579918558133154E-2</v>
      </c>
      <c r="G7" s="26">
        <f xml:space="preserve"> ((F7*'nationwide-calcs'!G$3*'nationwide-calcs'!G$4*'nationwide-calcs'!G$5)/'nationwide-calcs'!G$6) - ((D7*'nationwide-calcs'!G$10*'nationwide-calcs'!G$11*'nationwide-calcs'!G$12)/'nationwide-calcs'!G$6)</f>
        <v>10.022780631648725</v>
      </c>
      <c r="H7" s="26"/>
      <c r="I7" s="27"/>
    </row>
    <row r="8" spans="1:9">
      <c r="A8" t="s">
        <v>83</v>
      </c>
      <c r="B8" s="19">
        <v>2702787</v>
      </c>
      <c r="C8" s="19">
        <v>107269</v>
      </c>
      <c r="D8" s="19">
        <v>2810056</v>
      </c>
      <c r="F8" s="25">
        <f t="shared" si="0"/>
        <v>9.573570657761038E-2</v>
      </c>
      <c r="G8" s="26">
        <f xml:space="preserve"> ((F8*'nationwide-calcs'!G$3*'nationwide-calcs'!G$4*'nationwide-calcs'!G$5)/'nationwide-calcs'!G$6) - ((D8*'nationwide-calcs'!G$10*'nationwide-calcs'!G$11*'nationwide-calcs'!G$12)/'nationwide-calcs'!G$6)</f>
        <v>26.231277254441444</v>
      </c>
      <c r="H8" s="26"/>
      <c r="I8" s="27"/>
    </row>
    <row r="9" spans="1:9">
      <c r="A9" t="s">
        <v>84</v>
      </c>
      <c r="B9" s="19">
        <v>640992</v>
      </c>
      <c r="C9" s="19">
        <v>57848</v>
      </c>
      <c r="D9" s="19">
        <v>698840</v>
      </c>
      <c r="F9" s="25">
        <f t="shared" si="0"/>
        <v>2.3808757257754738E-2</v>
      </c>
      <c r="G9" s="26">
        <f xml:space="preserve"> ((F9*'nationwide-calcs'!G$3*'nationwide-calcs'!G$4*'nationwide-calcs'!G$5)/'nationwide-calcs'!G$6) - ((D9*'nationwide-calcs'!G$10*'nationwide-calcs'!G$11*'nationwide-calcs'!G$12)/'nationwide-calcs'!G$6)</f>
        <v>6.5235233022024719</v>
      </c>
      <c r="H9" s="26"/>
      <c r="I9" s="27"/>
    </row>
    <row r="10" spans="1:9">
      <c r="A10" t="s">
        <v>85</v>
      </c>
      <c r="B10" s="19">
        <v>189194</v>
      </c>
      <c r="C10" s="19">
        <v>8252</v>
      </c>
      <c r="D10" s="19">
        <v>197446</v>
      </c>
      <c r="F10" s="25">
        <f t="shared" si="0"/>
        <v>6.7267813598458036E-3</v>
      </c>
      <c r="G10" s="26">
        <f xml:space="preserve"> ((F10*'nationwide-calcs'!G$3*'nationwide-calcs'!G$4*'nationwide-calcs'!G$5)/'nationwide-calcs'!G$6) - ((D10*'nationwide-calcs'!G$10*'nationwide-calcs'!G$11*'nationwide-calcs'!G$12)/'nationwide-calcs'!G$6)</f>
        <v>1.8431165673497065</v>
      </c>
      <c r="H10" s="26"/>
      <c r="I10" s="27"/>
    </row>
    <row r="11" spans="1:9">
      <c r="A11" t="s">
        <v>87</v>
      </c>
      <c r="B11" s="19">
        <v>47380</v>
      </c>
      <c r="C11" s="19">
        <v>2278</v>
      </c>
      <c r="D11" s="19">
        <v>49658</v>
      </c>
      <c r="F11" s="25">
        <f t="shared" si="0"/>
        <v>1.691796788829467E-3</v>
      </c>
      <c r="G11" s="26">
        <f xml:space="preserve"> ((F11*'nationwide-calcs'!G$3*'nationwide-calcs'!G$4*'nationwide-calcs'!G$5)/'nationwide-calcs'!G$6) - ((D11*'nationwide-calcs'!G$10*'nationwide-calcs'!G$11*'nationwide-calcs'!G$12)/'nationwide-calcs'!G$6)</f>
        <v>0.46354690650330593</v>
      </c>
      <c r="H11" s="26"/>
      <c r="I11" s="27"/>
    </row>
    <row r="12" spans="1:9">
      <c r="A12" t="s">
        <v>88</v>
      </c>
      <c r="B12" s="19">
        <v>2507825</v>
      </c>
      <c r="C12" s="19">
        <v>167581</v>
      </c>
      <c r="D12" s="19">
        <v>2675406</v>
      </c>
      <c r="F12" s="25">
        <f t="shared" si="0"/>
        <v>9.1148320101798075E-2</v>
      </c>
      <c r="G12" s="26">
        <f xml:space="preserve"> ((F12*'nationwide-calcs'!G$3*'nationwide-calcs'!G$4*'nationwide-calcs'!G$5)/'nationwide-calcs'!G$6) - ((D12*'nationwide-calcs'!G$10*'nationwide-calcs'!G$11*'nationwide-calcs'!G$12)/'nationwide-calcs'!G$6)</f>
        <v>24.974348039397142</v>
      </c>
      <c r="H12" s="26"/>
      <c r="I12" s="27"/>
    </row>
    <row r="13" spans="1:9">
      <c r="A13" t="s">
        <v>89</v>
      </c>
      <c r="B13" s="19">
        <v>752831</v>
      </c>
      <c r="C13" s="19">
        <v>25520</v>
      </c>
      <c r="D13" s="19">
        <v>778351</v>
      </c>
      <c r="F13" s="25">
        <f t="shared" si="0"/>
        <v>2.651761493379122E-2</v>
      </c>
      <c r="G13" s="26">
        <f xml:space="preserve"> ((F13*'nationwide-calcs'!G$3*'nationwide-calcs'!G$4*'nationwide-calcs'!G$5)/'nationwide-calcs'!G$6) - ((D13*'nationwide-calcs'!G$10*'nationwide-calcs'!G$11*'nationwide-calcs'!G$12)/'nationwide-calcs'!G$6)</f>
        <v>7.2657416372740453</v>
      </c>
      <c r="H13" s="26"/>
      <c r="I13" s="27"/>
    </row>
    <row r="14" spans="1:9">
      <c r="A14" t="s">
        <v>90</v>
      </c>
      <c r="B14" s="19">
        <v>87855</v>
      </c>
      <c r="C14" s="19">
        <v>39939</v>
      </c>
      <c r="D14" s="19">
        <v>127794</v>
      </c>
      <c r="F14" s="25">
        <f t="shared" si="0"/>
        <v>4.3538096345336679E-3</v>
      </c>
      <c r="G14" s="26">
        <f xml:space="preserve"> ((F14*'nationwide-calcs'!G$3*'nationwide-calcs'!G$4*'nationwide-calcs'!G$5)/'nationwide-calcs'!G$6) - ((D14*'nationwide-calcs'!G$10*'nationwide-calcs'!G$11*'nationwide-calcs'!G$12)/'nationwide-calcs'!G$6)</f>
        <v>1.1929299079641442</v>
      </c>
      <c r="H14" s="26"/>
      <c r="I14" s="27"/>
    </row>
    <row r="15" spans="1:9">
      <c r="A15" t="s">
        <v>91</v>
      </c>
      <c r="B15" s="19">
        <v>294988</v>
      </c>
      <c r="C15" s="19">
        <v>11164</v>
      </c>
      <c r="D15" s="19">
        <v>306152</v>
      </c>
      <c r="F15" s="25">
        <f t="shared" si="0"/>
        <v>1.0430282542464839E-2</v>
      </c>
      <c r="G15" s="26">
        <f xml:space="preserve"> ((F15*'nationwide-calcs'!G$3*'nationwide-calcs'!G$4*'nationwide-calcs'!G$5)/'nationwide-calcs'!G$6) - ((D15*'nationwide-calcs'!G$10*'nationwide-calcs'!G$11*'nationwide-calcs'!G$12)/'nationwide-calcs'!G$6)</f>
        <v>2.8578640404325619</v>
      </c>
      <c r="H15" s="26"/>
      <c r="I15" s="27"/>
    </row>
    <row r="16" spans="1:9">
      <c r="A16" t="s">
        <v>92</v>
      </c>
      <c r="B16" s="19">
        <v>357808</v>
      </c>
      <c r="C16" s="19">
        <v>34397</v>
      </c>
      <c r="D16" s="19">
        <v>392205</v>
      </c>
      <c r="F16" s="25">
        <f t="shared" si="0"/>
        <v>1.3362019403980447E-2</v>
      </c>
      <c r="G16" s="26">
        <f xml:space="preserve"> ((F16*'nationwide-calcs'!G$3*'nationwide-calcs'!G$4*'nationwide-calcs'!G$5)/'nationwide-calcs'!G$6) - ((D16*'nationwide-calcs'!G$10*'nationwide-calcs'!G$11*'nationwide-calcs'!G$12)/'nationwide-calcs'!G$6)</f>
        <v>3.6611505591270102</v>
      </c>
      <c r="H16" s="26"/>
      <c r="I16" s="27"/>
    </row>
    <row r="17" spans="1:9">
      <c r="A17" t="s">
        <v>93</v>
      </c>
      <c r="B17" s="19">
        <v>855413</v>
      </c>
      <c r="C17" s="19">
        <v>62884</v>
      </c>
      <c r="D17" s="19">
        <v>918297</v>
      </c>
      <c r="F17" s="25">
        <f t="shared" si="0"/>
        <v>3.1285430661559727E-2</v>
      </c>
      <c r="G17" s="26">
        <f xml:space="preserve"> ((F17*'nationwide-calcs'!G$3*'nationwide-calcs'!G$4*'nationwide-calcs'!G$5)/'nationwide-calcs'!G$6) - ((D17*'nationwide-calcs'!G$10*'nationwide-calcs'!G$11*'nationwide-calcs'!G$12)/'nationwide-calcs'!G$6)</f>
        <v>8.5721078899928749</v>
      </c>
      <c r="H17" s="26"/>
      <c r="I17" s="27"/>
    </row>
    <row r="18" spans="1:9">
      <c r="A18" t="s">
        <v>94</v>
      </c>
      <c r="B18" s="19">
        <v>441187</v>
      </c>
      <c r="C18" s="19">
        <v>36220</v>
      </c>
      <c r="D18" s="19">
        <v>477407</v>
      </c>
      <c r="F18" s="25">
        <f t="shared" si="0"/>
        <v>1.6264763574141312E-2</v>
      </c>
      <c r="G18" s="26">
        <f xml:space="preserve"> ((F18*'nationwide-calcs'!G$3*'nationwide-calcs'!G$4*'nationwide-calcs'!G$5)/'nationwide-calcs'!G$6) - ((D18*'nationwide-calcs'!G$10*'nationwide-calcs'!G$11*'nationwide-calcs'!G$12)/'nationwide-calcs'!G$6)</f>
        <v>4.4564931731649224</v>
      </c>
      <c r="H18" s="26"/>
      <c r="I18" s="27"/>
    </row>
    <row r="19" spans="1:9">
      <c r="A19" t="s">
        <v>95</v>
      </c>
      <c r="B19" s="19">
        <v>494024</v>
      </c>
      <c r="C19" s="19">
        <v>18752</v>
      </c>
      <c r="D19" s="19">
        <v>512776</v>
      </c>
      <c r="F19" s="25">
        <f t="shared" si="0"/>
        <v>1.7469748886157693E-2</v>
      </c>
      <c r="G19" s="26">
        <f xml:space="preserve"> ((F19*'nationwide-calcs'!G$3*'nationwide-calcs'!G$4*'nationwide-calcs'!G$5)/'nationwide-calcs'!G$6) - ((D19*'nationwide-calcs'!G$10*'nationwide-calcs'!G$11*'nationwide-calcs'!G$12)/'nationwide-calcs'!G$6)</f>
        <v>4.7866552927854356</v>
      </c>
      <c r="H19" s="26"/>
      <c r="I19" s="27"/>
    </row>
    <row r="20" spans="1:9">
      <c r="A20" t="s">
        <v>96</v>
      </c>
      <c r="B20" s="19">
        <v>285578</v>
      </c>
      <c r="C20" s="19">
        <v>24548</v>
      </c>
      <c r="D20" s="19">
        <v>310126</v>
      </c>
      <c r="F20" s="25">
        <f t="shared" si="0"/>
        <v>1.0565672619367016E-2</v>
      </c>
      <c r="G20" s="26">
        <f xml:space="preserve"> ((F20*'nationwide-calcs'!G$3*'nationwide-calcs'!G$4*'nationwide-calcs'!G$5)/'nationwide-calcs'!G$6) - ((D20*'nationwide-calcs'!G$10*'nationwide-calcs'!G$11*'nationwide-calcs'!G$12)/'nationwide-calcs'!G$6)</f>
        <v>2.894960488264616</v>
      </c>
      <c r="H20" s="26"/>
      <c r="I20" s="27"/>
    </row>
    <row r="21" spans="1:9">
      <c r="A21" t="s">
        <v>97</v>
      </c>
      <c r="B21" s="19">
        <v>548870</v>
      </c>
      <c r="C21" s="19">
        <v>49949</v>
      </c>
      <c r="D21" s="19">
        <v>598819</v>
      </c>
      <c r="F21" s="25">
        <f t="shared" si="0"/>
        <v>2.0401145057998157E-2</v>
      </c>
      <c r="G21" s="26">
        <f xml:space="preserve"> ((F21*'nationwide-calcs'!G$3*'nationwide-calcs'!G$4*'nationwide-calcs'!G$5)/'nationwide-calcs'!G$6) - ((D21*'nationwide-calcs'!G$10*'nationwide-calcs'!G$11*'nationwide-calcs'!G$12)/'nationwide-calcs'!G$6)</f>
        <v>5.5898484635990799</v>
      </c>
      <c r="H21" s="26"/>
      <c r="I21" s="27"/>
    </row>
    <row r="22" spans="1:9">
      <c r="A22" t="s">
        <v>98</v>
      </c>
      <c r="B22" s="19">
        <v>361066</v>
      </c>
      <c r="C22" s="19">
        <v>45326</v>
      </c>
      <c r="D22" s="19">
        <v>406392</v>
      </c>
      <c r="F22" s="25">
        <f t="shared" si="0"/>
        <v>1.3845355846107067E-2</v>
      </c>
      <c r="G22" s="26">
        <f xml:space="preserve"> ((F22*'nationwide-calcs'!G$3*'nationwide-calcs'!G$4*'nationwide-calcs'!G$5)/'nationwide-calcs'!G$6) - ((D22*'nationwide-calcs'!G$10*'nationwide-calcs'!G$11*'nationwide-calcs'!G$12)/'nationwide-calcs'!G$6)</f>
        <v>3.7935831976255874</v>
      </c>
      <c r="H22" s="26"/>
      <c r="I22" s="27"/>
    </row>
    <row r="23" spans="1:9">
      <c r="A23" t="s">
        <v>99</v>
      </c>
      <c r="B23" s="19">
        <v>252827</v>
      </c>
      <c r="C23" s="19">
        <v>6757</v>
      </c>
      <c r="D23" s="19">
        <v>259584</v>
      </c>
      <c r="F23" s="25">
        <f t="shared" si="0"/>
        <v>8.8437588632548306E-3</v>
      </c>
      <c r="G23" s="26">
        <f xml:space="preserve"> ((F23*'nationwide-calcs'!G$3*'nationwide-calcs'!G$4*'nationwide-calcs'!G$5)/'nationwide-calcs'!G$6) - ((D23*'nationwide-calcs'!G$10*'nationwide-calcs'!G$11*'nationwide-calcs'!G$12)/'nationwide-calcs'!G$6)</f>
        <v>2.4231616290981144</v>
      </c>
      <c r="H23" s="26"/>
      <c r="I23" s="27"/>
    </row>
    <row r="24" spans="1:9">
      <c r="A24" t="s">
        <v>100</v>
      </c>
      <c r="B24" s="19">
        <v>149232</v>
      </c>
      <c r="C24" s="19">
        <v>18120</v>
      </c>
      <c r="D24" s="19">
        <v>167352</v>
      </c>
      <c r="F24" s="25">
        <f t="shared" si="0"/>
        <v>5.7015098514678186E-3</v>
      </c>
      <c r="G24" s="26">
        <f xml:space="preserve"> ((F24*'nationwide-calcs'!G$3*'nationwide-calcs'!G$4*'nationwide-calcs'!G$5)/'nationwide-calcs'!G$6) - ((D24*'nationwide-calcs'!G$10*'nationwide-calcs'!G$11*'nationwide-calcs'!G$12)/'nationwide-calcs'!G$6)</f>
        <v>1.5621954548540262</v>
      </c>
      <c r="H24" s="26"/>
      <c r="I24" s="27"/>
    </row>
    <row r="25" spans="1:9">
      <c r="A25" t="s">
        <v>101</v>
      </c>
      <c r="B25" s="19">
        <v>588968</v>
      </c>
      <c r="C25" s="19">
        <v>56088</v>
      </c>
      <c r="D25" s="19">
        <v>645056</v>
      </c>
      <c r="F25" s="25">
        <f t="shared" si="0"/>
        <v>2.1976391908960904E-2</v>
      </c>
      <c r="G25" s="26">
        <f xml:space="preserve"> ((F25*'nationwide-calcs'!G$3*'nationwide-calcs'!G$4*'nationwide-calcs'!G$5)/'nationwide-calcs'!G$6) - ((D25*'nationwide-calcs'!G$10*'nationwide-calcs'!G$11*'nationwide-calcs'!G$12)/'nationwide-calcs'!G$6)</f>
        <v>6.0214610600788694</v>
      </c>
      <c r="H25" s="26"/>
      <c r="I25" s="27"/>
    </row>
    <row r="26" spans="1:9">
      <c r="A26" t="s">
        <v>102</v>
      </c>
      <c r="B26" s="19">
        <v>627880</v>
      </c>
      <c r="C26" s="19">
        <v>30918</v>
      </c>
      <c r="D26" s="19">
        <v>658798</v>
      </c>
      <c r="F26" s="25">
        <f t="shared" si="0"/>
        <v>2.2444567660543622E-2</v>
      </c>
      <c r="G26" s="26">
        <f xml:space="preserve"> ((F26*'nationwide-calcs'!G$3*'nationwide-calcs'!G$4*'nationwide-calcs'!G$5)/'nationwide-calcs'!G$6) - ((D26*'nationwide-calcs'!G$10*'nationwide-calcs'!G$11*'nationwide-calcs'!G$12)/'nationwide-calcs'!G$6)</f>
        <v>6.1497397178816087</v>
      </c>
      <c r="H26" s="26"/>
      <c r="I26" s="27"/>
    </row>
    <row r="27" spans="1:9">
      <c r="A27" t="s">
        <v>103</v>
      </c>
      <c r="B27" s="19">
        <v>508183</v>
      </c>
      <c r="C27" s="19">
        <v>33406</v>
      </c>
      <c r="D27" s="19">
        <v>541589</v>
      </c>
      <c r="F27" s="25">
        <f t="shared" si="0"/>
        <v>1.8451378047149747E-2</v>
      </c>
      <c r="G27" s="26">
        <f xml:space="preserve"> ((F27*'nationwide-calcs'!G$3*'nationwide-calcs'!G$4*'nationwide-calcs'!G$5)/'nationwide-calcs'!G$6) - ((D27*'nationwide-calcs'!G$10*'nationwide-calcs'!G$11*'nationwide-calcs'!G$12)/'nationwide-calcs'!G$6)</f>
        <v>5.0556185417499471</v>
      </c>
      <c r="H27" s="26"/>
      <c r="I27" s="27"/>
    </row>
    <row r="28" spans="1:9">
      <c r="A28" t="s">
        <v>104</v>
      </c>
      <c r="B28" s="19">
        <v>420890</v>
      </c>
      <c r="C28" s="19">
        <v>11894</v>
      </c>
      <c r="D28" s="19">
        <v>432784</v>
      </c>
      <c r="F28" s="25">
        <f t="shared" si="0"/>
        <v>1.4744504036746788E-2</v>
      </c>
      <c r="G28" s="26">
        <f xml:space="preserve"> ((F28*'nationwide-calcs'!G$3*'nationwide-calcs'!G$4*'nationwide-calcs'!G$5)/'nationwide-calcs'!G$6) - ((D28*'nationwide-calcs'!G$10*'nationwide-calcs'!G$11*'nationwide-calcs'!G$12)/'nationwide-calcs'!G$6)</f>
        <v>4.039946924647122</v>
      </c>
      <c r="H28" s="26"/>
      <c r="I28" s="27"/>
    </row>
    <row r="29" spans="1:9">
      <c r="A29" t="s">
        <v>105</v>
      </c>
      <c r="B29" s="19">
        <v>204269</v>
      </c>
      <c r="C29" s="19">
        <v>20233</v>
      </c>
      <c r="D29" s="19">
        <v>224502</v>
      </c>
      <c r="F29" s="25">
        <f t="shared" si="0"/>
        <v>7.6485513449150791E-3</v>
      </c>
      <c r="G29" s="26">
        <f xml:space="preserve"> ((F29*'nationwide-calcs'!G$3*'nationwide-calcs'!G$4*'nationwide-calcs'!G$5)/'nationwide-calcs'!G$6) - ((D29*'nationwide-calcs'!G$10*'nationwide-calcs'!G$11*'nationwide-calcs'!G$12)/'nationwide-calcs'!G$6)</f>
        <v>2.0956785936567153</v>
      </c>
      <c r="H29" s="26"/>
      <c r="I29" s="27"/>
    </row>
    <row r="30" spans="1:9">
      <c r="A30" t="s">
        <v>106</v>
      </c>
      <c r="B30" s="19">
        <v>649823</v>
      </c>
      <c r="C30" s="19">
        <v>37239</v>
      </c>
      <c r="D30" s="19">
        <v>687062</v>
      </c>
      <c r="F30" s="25">
        <f t="shared" si="0"/>
        <v>2.3407492958370277E-2</v>
      </c>
      <c r="G30" s="26">
        <f xml:space="preserve"> ((F30*'nationwide-calcs'!G$3*'nationwide-calcs'!G$4*'nationwide-calcs'!G$5)/'nationwide-calcs'!G$6) - ((D30*'nationwide-calcs'!G$10*'nationwide-calcs'!G$11*'nationwide-calcs'!G$12)/'nationwide-calcs'!G$6)</f>
        <v>6.4135781681899058</v>
      </c>
      <c r="H30" s="26"/>
      <c r="I30" s="27"/>
    </row>
    <row r="31" spans="1:9">
      <c r="A31" t="s">
        <v>107</v>
      </c>
      <c r="B31" s="19">
        <v>240038</v>
      </c>
      <c r="C31" s="19">
        <v>50017</v>
      </c>
      <c r="D31" s="19">
        <v>290055</v>
      </c>
      <c r="F31" s="25">
        <f t="shared" si="0"/>
        <v>9.8818743723857391E-3</v>
      </c>
      <c r="G31" s="26">
        <f xml:space="preserve"> ((F31*'nationwide-calcs'!G$3*'nationwide-calcs'!G$4*'nationwide-calcs'!G$5)/'nationwide-calcs'!G$6) - ((D31*'nationwide-calcs'!G$10*'nationwide-calcs'!G$11*'nationwide-calcs'!G$12)/'nationwide-calcs'!G$6)</f>
        <v>2.7076019567001568</v>
      </c>
      <c r="H31" s="26"/>
      <c r="I31" s="27"/>
    </row>
    <row r="32" spans="1:9">
      <c r="A32" t="s">
        <v>108</v>
      </c>
      <c r="B32" s="19">
        <v>244225</v>
      </c>
      <c r="C32" s="19">
        <v>13346</v>
      </c>
      <c r="D32" s="19">
        <v>257571</v>
      </c>
      <c r="F32" s="25">
        <f t="shared" si="0"/>
        <v>8.7751780316483678E-3</v>
      </c>
      <c r="G32" s="26">
        <f xml:space="preserve"> ((F32*'nationwide-calcs'!G$3*'nationwide-calcs'!G$4*'nationwide-calcs'!G$5)/'nationwide-calcs'!G$6) - ((D32*'nationwide-calcs'!G$10*'nationwide-calcs'!G$11*'nationwide-calcs'!G$12)/'nationwide-calcs'!G$6)</f>
        <v>2.4043707006919934</v>
      </c>
      <c r="H32" s="26"/>
      <c r="I32" s="27"/>
    </row>
    <row r="33" spans="1:9">
      <c r="A33" t="s">
        <v>109</v>
      </c>
      <c r="B33" s="19">
        <v>119632</v>
      </c>
      <c r="C33" s="19">
        <v>8626</v>
      </c>
      <c r="D33" s="19">
        <v>128258</v>
      </c>
      <c r="F33" s="25">
        <f t="shared" si="0"/>
        <v>4.3696176354603442E-3</v>
      </c>
      <c r="G33" s="26">
        <f xml:space="preserve"> ((F33*'nationwide-calcs'!G$3*'nationwide-calcs'!G$4*'nationwide-calcs'!G$5)/'nationwide-calcs'!G$6) - ((D33*'nationwide-calcs'!G$10*'nationwide-calcs'!G$11*'nationwide-calcs'!G$12)/'nationwide-calcs'!G$6)</f>
        <v>1.1972612496335129</v>
      </c>
      <c r="H33" s="26"/>
      <c r="I33" s="27"/>
    </row>
    <row r="34" spans="1:9">
      <c r="A34" t="s">
        <v>110</v>
      </c>
      <c r="B34" s="19">
        <v>417664</v>
      </c>
      <c r="C34" s="19">
        <v>44860</v>
      </c>
      <c r="D34" s="19">
        <v>462524</v>
      </c>
      <c r="F34" s="25">
        <f t="shared" si="0"/>
        <v>1.575771513062468E-2</v>
      </c>
      <c r="G34" s="26">
        <f xml:space="preserve"> ((F34*'nationwide-calcs'!G$3*'nationwide-calcs'!G$4*'nationwide-calcs'!G$5)/'nationwide-calcs'!G$6) - ((D34*'nationwide-calcs'!G$10*'nationwide-calcs'!G$11*'nationwide-calcs'!G$12)/'nationwide-calcs'!G$6)</f>
        <v>4.317563522162291</v>
      </c>
      <c r="H34" s="26"/>
      <c r="I34" s="27"/>
    </row>
    <row r="35" spans="1:9">
      <c r="A35" t="s">
        <v>111</v>
      </c>
      <c r="B35" s="19">
        <v>205047</v>
      </c>
      <c r="C35" s="19">
        <v>9973</v>
      </c>
      <c r="D35" s="19">
        <v>215020</v>
      </c>
      <c r="F35" s="25">
        <f t="shared" si="0"/>
        <v>7.3255093949436542E-3</v>
      </c>
      <c r="G35" s="26">
        <f xml:space="preserve"> ((F35*'nationwide-calcs'!G$3*'nationwide-calcs'!G$4*'nationwide-calcs'!G$5)/'nationwide-calcs'!G$6) - ((D35*'nationwide-calcs'!G$10*'nationwide-calcs'!G$11*'nationwide-calcs'!G$12)/'nationwide-calcs'!G$6)</f>
        <v>2.0071661330770629</v>
      </c>
      <c r="H35" s="26"/>
      <c r="I35" s="27"/>
    </row>
    <row r="36" spans="1:9">
      <c r="A36" t="s">
        <v>112</v>
      </c>
      <c r="B36" s="19">
        <v>212125</v>
      </c>
      <c r="C36" s="19">
        <v>50698</v>
      </c>
      <c r="D36" s="19">
        <v>262823</v>
      </c>
      <c r="F36" s="25">
        <f t="shared" si="0"/>
        <v>8.9541082490339312E-3</v>
      </c>
      <c r="G36" s="26">
        <f xml:space="preserve"> ((F36*'nationwide-calcs'!G$3*'nationwide-calcs'!G$4*'nationwide-calcs'!G$5)/'nationwide-calcs'!G$6) - ((D36*'nationwide-calcs'!G$10*'nationwide-calcs'!G$11*'nationwide-calcs'!G$12)/'nationwide-calcs'!G$6)</f>
        <v>2.453397007690973</v>
      </c>
      <c r="H36" s="26"/>
      <c r="I36" s="27"/>
    </row>
    <row r="37" spans="1:9">
      <c r="A37" t="s">
        <v>113</v>
      </c>
      <c r="B37" s="19">
        <v>695753</v>
      </c>
      <c r="C37" s="19">
        <v>65897</v>
      </c>
      <c r="D37" s="19">
        <v>761650</v>
      </c>
      <c r="F37" s="25">
        <f t="shared" si="0"/>
        <v>2.5948629107333431E-2</v>
      </c>
      <c r="G37" s="26">
        <f xml:space="preserve"> ((F37*'nationwide-calcs'!G$3*'nationwide-calcs'!G$4*'nationwide-calcs'!G$5)/'nationwide-calcs'!G$6) - ((D37*'nationwide-calcs'!G$10*'nationwide-calcs'!G$11*'nationwide-calcs'!G$12)/'nationwide-calcs'!G$6)</f>
        <v>7.1098413415410002</v>
      </c>
      <c r="H37" s="26"/>
      <c r="I37" s="27"/>
    </row>
    <row r="38" spans="1:9">
      <c r="A38" t="s">
        <v>114</v>
      </c>
      <c r="B38" s="19">
        <v>963539</v>
      </c>
      <c r="C38" s="19">
        <v>69812</v>
      </c>
      <c r="D38" s="19">
        <v>1033351</v>
      </c>
      <c r="F38" s="25">
        <f t="shared" si="0"/>
        <v>3.5205201649960098E-2</v>
      </c>
      <c r="G38" s="26">
        <f xml:space="preserve"> ((F38*'nationwide-calcs'!G$3*'nationwide-calcs'!G$4*'nationwide-calcs'!G$5)/'nationwide-calcs'!G$6) - ((D38*'nationwide-calcs'!G$10*'nationwide-calcs'!G$11*'nationwide-calcs'!G$12)/'nationwide-calcs'!G$6)</f>
        <v>9.6461125978109834</v>
      </c>
      <c r="H38" s="26"/>
      <c r="I38" s="27"/>
    </row>
    <row r="39" spans="1:9">
      <c r="A39" t="s">
        <v>115</v>
      </c>
      <c r="B39" s="19">
        <v>469043</v>
      </c>
      <c r="C39" s="19">
        <v>21938</v>
      </c>
      <c r="D39" s="19">
        <v>490981</v>
      </c>
      <c r="F39" s="25">
        <f t="shared" si="0"/>
        <v>1.6727215739181612E-2</v>
      </c>
      <c r="G39" s="26">
        <f xml:space="preserve"> ((F39*'nationwide-calcs'!G$3*'nationwide-calcs'!G$4*'nationwide-calcs'!G$5)/'nationwide-calcs'!G$6) - ((D39*'nationwide-calcs'!G$10*'nationwide-calcs'!G$11*'nationwide-calcs'!G$12)/'nationwide-calcs'!G$6)</f>
        <v>4.5832035865701304</v>
      </c>
      <c r="H39" s="26"/>
      <c r="I39" s="27"/>
    </row>
    <row r="40" spans="1:9">
      <c r="A40" t="s">
        <v>116</v>
      </c>
      <c r="B40" s="19">
        <v>551341</v>
      </c>
      <c r="C40" s="19">
        <v>19969</v>
      </c>
      <c r="D40" s="19">
        <v>571310</v>
      </c>
      <c r="F40" s="25">
        <f t="shared" si="0"/>
        <v>1.9463941830644867E-2</v>
      </c>
      <c r="G40" s="26">
        <f xml:space="preserve"> ((F40*'nationwide-calcs'!G$3*'nationwide-calcs'!G$4*'nationwide-calcs'!G$5)/'nationwide-calcs'!G$6) - ((D40*'nationwide-calcs'!G$10*'nationwide-calcs'!G$11*'nationwide-calcs'!G$12)/'nationwide-calcs'!G$6)</f>
        <v>5.3330577782915878</v>
      </c>
      <c r="H40" s="26"/>
      <c r="I40" s="27"/>
    </row>
    <row r="41" spans="1:9">
      <c r="A41" t="s">
        <v>117</v>
      </c>
      <c r="B41" s="19">
        <v>669151</v>
      </c>
      <c r="C41" s="19">
        <v>41898</v>
      </c>
      <c r="D41" s="19">
        <v>711049</v>
      </c>
      <c r="F41" s="25">
        <f t="shared" si="0"/>
        <v>2.4224705282137896E-2</v>
      </c>
      <c r="G41" s="26">
        <f xml:space="preserve"> ((F41*'nationwide-calcs'!G$3*'nationwide-calcs'!G$4*'nationwide-calcs'!G$5)/'nationwide-calcs'!G$6) - ((D41*'nationwide-calcs'!G$10*'nationwide-calcs'!G$11*'nationwide-calcs'!G$12)/'nationwide-calcs'!G$6)</f>
        <v>6.6374917298777447</v>
      </c>
      <c r="H41" s="26"/>
      <c r="I41" s="27"/>
    </row>
    <row r="42" spans="1:9">
      <c r="A42" t="s">
        <v>118</v>
      </c>
      <c r="B42" s="19">
        <v>54942</v>
      </c>
      <c r="C42" s="19">
        <v>41638</v>
      </c>
      <c r="D42" s="19">
        <v>96580</v>
      </c>
      <c r="F42" s="25">
        <f t="shared" si="0"/>
        <v>3.2903808825395691E-3</v>
      </c>
      <c r="G42" s="26">
        <f xml:space="preserve"> ((F42*'nationwide-calcs'!G$3*'nationwide-calcs'!G$4*'nationwide-calcs'!G$5)/'nationwide-calcs'!G$6) - ((D42*'nationwide-calcs'!G$10*'nationwide-calcs'!G$11*'nationwide-calcs'!G$12)/'nationwide-calcs'!G$6)</f>
        <v>0.90155383281826251</v>
      </c>
      <c r="H42" s="26"/>
      <c r="I42" s="27"/>
    </row>
    <row r="43" spans="1:9">
      <c r="A43" t="s">
        <v>119</v>
      </c>
      <c r="B43" s="19">
        <v>22489</v>
      </c>
      <c r="C43" s="19">
        <v>8508</v>
      </c>
      <c r="D43" s="19">
        <v>30997</v>
      </c>
      <c r="F43" s="25">
        <f t="shared" si="0"/>
        <v>1.0560357860434771E-3</v>
      </c>
      <c r="G43" s="26">
        <f xml:space="preserve"> ((F43*'nationwide-calcs'!G$3*'nationwide-calcs'!G$4*'nationwide-calcs'!G$5)/'nationwide-calcs'!G$6) - ((D43*'nationwide-calcs'!G$10*'nationwide-calcs'!G$11*'nationwide-calcs'!G$12)/'nationwide-calcs'!G$6)</f>
        <v>0.28935042613240514</v>
      </c>
      <c r="H43" s="26"/>
      <c r="I43" s="27"/>
    </row>
    <row r="44" spans="1:9">
      <c r="A44" t="s">
        <v>120</v>
      </c>
      <c r="B44" s="19">
        <v>266463</v>
      </c>
      <c r="C44" s="19">
        <v>35215</v>
      </c>
      <c r="D44" s="19">
        <v>301678</v>
      </c>
      <c r="F44" s="25">
        <f t="shared" si="0"/>
        <v>1.0277857981805468E-2</v>
      </c>
      <c r="G44" s="26">
        <f xml:space="preserve"> ((F44*'nationwide-calcs'!G$3*'nationwide-calcs'!G$4*'nationwide-calcs'!G$5)/'nationwide-calcs'!G$6) - ((D44*'nationwide-calcs'!G$10*'nationwide-calcs'!G$11*'nationwide-calcs'!G$12)/'nationwide-calcs'!G$6)</f>
        <v>2.8161001985602381</v>
      </c>
      <c r="H44" s="26"/>
      <c r="I44" s="27"/>
    </row>
    <row r="45" spans="1:9">
      <c r="A45" t="s">
        <v>121</v>
      </c>
      <c r="B45" s="19">
        <v>137930</v>
      </c>
      <c r="C45" s="19">
        <v>7930</v>
      </c>
      <c r="D45" s="19">
        <v>145860</v>
      </c>
      <c r="F45" s="25">
        <f t="shared" si="0"/>
        <v>4.9692996016485972E-3</v>
      </c>
      <c r="G45" s="26">
        <f xml:space="preserve"> ((F45*'nationwide-calcs'!G$3*'nationwide-calcs'!G$4*'nationwide-calcs'!G$5)/'nationwide-calcs'!G$6) - ((D45*'nationwide-calcs'!G$10*'nationwide-calcs'!G$11*'nationwide-calcs'!G$12)/'nationwide-calcs'!G$6)</f>
        <v>1.3615721894271251</v>
      </c>
      <c r="H45" s="26"/>
      <c r="I45" s="27"/>
    </row>
    <row r="46" spans="1:9">
      <c r="A46" t="s">
        <v>122</v>
      </c>
      <c r="B46" s="19">
        <v>521538</v>
      </c>
      <c r="C46" s="19">
        <v>34635</v>
      </c>
      <c r="D46" s="19">
        <v>556173</v>
      </c>
      <c r="F46" s="25">
        <f t="shared" si="0"/>
        <v>1.8948239869379577E-2</v>
      </c>
      <c r="G46" s="26">
        <f xml:space="preserve"> ((F46*'nationwide-calcs'!G$3*'nationwide-calcs'!G$4*'nationwide-calcs'!G$5)/'nationwide-calcs'!G$6) - ((D46*'nationwide-calcs'!G$10*'nationwide-calcs'!G$11*'nationwide-calcs'!G$12)/'nationwide-calcs'!G$6)</f>
        <v>5.1917570911164992</v>
      </c>
      <c r="H46" s="26"/>
      <c r="I46" s="27"/>
    </row>
    <row r="47" spans="1:9">
      <c r="A47" t="s">
        <v>123</v>
      </c>
      <c r="B47" s="19">
        <v>12599</v>
      </c>
      <c r="C47" s="19">
        <v>1648</v>
      </c>
      <c r="D47" s="19">
        <v>14247</v>
      </c>
      <c r="F47" s="25">
        <f t="shared" si="0"/>
        <v>4.8538058017748227E-4</v>
      </c>
      <c r="G47" s="26">
        <f xml:space="preserve"> ((F47*'nationwide-calcs'!G$3*'nationwide-calcs'!G$4*'nationwide-calcs'!G$5)/'nationwide-calcs'!G$6) - ((D47*'nationwide-calcs'!G$10*'nationwide-calcs'!G$11*'nationwide-calcs'!G$12)/'nationwide-calcs'!G$6)</f>
        <v>0.13299272578341048</v>
      </c>
      <c r="H47" s="26"/>
      <c r="I47" s="27"/>
    </row>
    <row r="48" spans="1:9">
      <c r="A48" t="s">
        <v>124</v>
      </c>
      <c r="B48" s="19">
        <v>2230624</v>
      </c>
      <c r="C48" s="19">
        <v>89846</v>
      </c>
      <c r="D48" s="19">
        <v>2320470</v>
      </c>
      <c r="F48" s="25">
        <f t="shared" si="0"/>
        <v>7.9056017048111341E-2</v>
      </c>
      <c r="G48" s="26">
        <f xml:space="preserve"> ((F48*'nationwide-calcs'!G$3*'nationwide-calcs'!G$4*'nationwide-calcs'!G$5)/'nationwide-calcs'!G$6) - ((D48*'nationwide-calcs'!G$10*'nationwide-calcs'!G$11*'nationwide-calcs'!G$12)/'nationwide-calcs'!G$6)</f>
        <v>21.661095697243663</v>
      </c>
      <c r="H48" s="26"/>
      <c r="I48" s="27"/>
    </row>
    <row r="49" spans="1:9">
      <c r="A49" t="s">
        <v>125</v>
      </c>
      <c r="B49" s="19">
        <v>303433</v>
      </c>
      <c r="C49" s="19">
        <v>16565</v>
      </c>
      <c r="D49" s="19">
        <v>319998</v>
      </c>
      <c r="F49" s="25">
        <f t="shared" si="0"/>
        <v>1.0902001466669052E-2</v>
      </c>
      <c r="G49" s="26">
        <f xml:space="preserve"> ((F49*'nationwide-calcs'!G$3*'nationwide-calcs'!G$4*'nationwide-calcs'!G$5)/'nationwide-calcs'!G$6) - ((D49*'nationwide-calcs'!G$10*'nationwide-calcs'!G$11*'nationwide-calcs'!G$12)/'nationwide-calcs'!G$6)</f>
        <v>2.9871135161956763</v>
      </c>
      <c r="H49" s="26"/>
      <c r="I49" s="27"/>
    </row>
    <row r="50" spans="1:9">
      <c r="A50" t="s">
        <v>126</v>
      </c>
      <c r="B50" s="19">
        <v>487058</v>
      </c>
      <c r="C50" s="19">
        <v>33001</v>
      </c>
      <c r="D50" s="19">
        <v>520059</v>
      </c>
      <c r="F50" s="25">
        <f t="shared" si="0"/>
        <v>1.771787317656498E-2</v>
      </c>
      <c r="G50" s="26">
        <f xml:space="preserve"> ((F50*'nationwide-calcs'!G$3*'nationwide-calcs'!G$4*'nationwide-calcs'!G$5)/'nationwide-calcs'!G$6) - ((D50*'nationwide-calcs'!G$10*'nationwide-calcs'!G$11*'nationwide-calcs'!G$12)/'nationwide-calcs'!G$6)</f>
        <v>4.8546405543759867</v>
      </c>
      <c r="H50" s="26"/>
      <c r="I50" s="27"/>
    </row>
    <row r="51" spans="1:9">
      <c r="A51" t="s">
        <v>127</v>
      </c>
      <c r="B51" s="19">
        <v>6689</v>
      </c>
      <c r="C51" s="19">
        <v>5725</v>
      </c>
      <c r="D51" s="19">
        <v>12414</v>
      </c>
      <c r="F51" s="25">
        <f t="shared" si="0"/>
        <v>4.2293216272360954E-4</v>
      </c>
      <c r="G51" s="26">
        <f xml:space="preserve"> ((F51*'nationwide-calcs'!G$3*'nationwide-calcs'!G$4*'nationwide-calcs'!G$5)/'nationwide-calcs'!G$6) - ((D51*'nationwide-calcs'!G$10*'nationwide-calcs'!G$11*'nationwide-calcs'!G$12)/'nationwide-calcs'!G$6)</f>
        <v>0.11588205923178618</v>
      </c>
      <c r="H51" s="26"/>
      <c r="I51" s="27"/>
    </row>
    <row r="52" spans="1:9">
      <c r="A52" t="s">
        <v>128</v>
      </c>
      <c r="B52" s="19">
        <v>46322</v>
      </c>
      <c r="C52" s="19">
        <v>1905</v>
      </c>
      <c r="D52" s="19">
        <v>48227</v>
      </c>
      <c r="F52" s="25">
        <f t="shared" si="0"/>
        <v>1.643044096316378E-3</v>
      </c>
      <c r="G52" s="26">
        <f xml:space="preserve"> ((F52*'nationwide-calcs'!G$3*'nationwide-calcs'!G$4*'nationwide-calcs'!G$5)/'nationwide-calcs'!G$6) - ((D52*'nationwide-calcs'!G$10*'nationwide-calcs'!G$11*'nationwide-calcs'!G$12)/'nationwide-calcs'!G$6)</f>
        <v>0.45018882476005734</v>
      </c>
      <c r="H52" s="26"/>
      <c r="I52" s="27"/>
    </row>
    <row r="53" spans="1:9">
      <c r="A53" t="s">
        <v>129</v>
      </c>
      <c r="B53" s="19">
        <v>919997</v>
      </c>
      <c r="C53" s="19">
        <v>74014</v>
      </c>
      <c r="D53" s="19">
        <v>994011</v>
      </c>
      <c r="F53" s="25">
        <f t="shared" si="0"/>
        <v>3.3864928467944082E-2</v>
      </c>
      <c r="G53" s="26">
        <f xml:space="preserve"> ((F53*'nationwide-calcs'!G$3*'nationwide-calcs'!G$4*'nationwide-calcs'!G$5)/'nationwide-calcs'!G$6) - ((D53*'nationwide-calcs'!G$10*'nationwide-calcs'!G$11*'nationwide-calcs'!G$12)/'nationwide-calcs'!G$6)</f>
        <v>9.2788820347226526</v>
      </c>
      <c r="H53" s="26"/>
      <c r="I53" s="27"/>
    </row>
    <row r="54" spans="1:9">
      <c r="A54" t="s">
        <v>130</v>
      </c>
      <c r="B54" s="19">
        <v>667879</v>
      </c>
      <c r="C54" s="19">
        <v>37617</v>
      </c>
      <c r="D54" s="19">
        <v>705496</v>
      </c>
      <c r="F54" s="25">
        <f t="shared" si="0"/>
        <v>2.4035520305530501E-2</v>
      </c>
      <c r="G54" s="26">
        <f xml:space="preserve"> ((F54*'nationwide-calcs'!G$3*'nationwide-calcs'!G$4*'nationwide-calcs'!G$5)/'nationwide-calcs'!G$6) - ((D54*'nationwide-calcs'!G$10*'nationwide-calcs'!G$11*'nationwide-calcs'!G$12)/'nationwide-calcs'!G$6)</f>
        <v>6.5856556516665252</v>
      </c>
      <c r="H54" s="26"/>
      <c r="I54" s="27"/>
    </row>
    <row r="55" spans="1:9">
      <c r="A55" t="s">
        <v>131</v>
      </c>
      <c r="B55" s="19">
        <v>117486</v>
      </c>
      <c r="C55" s="19">
        <v>16804</v>
      </c>
      <c r="D55" s="19">
        <v>134290</v>
      </c>
      <c r="F55" s="25">
        <f t="shared" si="0"/>
        <v>4.5751216475071309E-3</v>
      </c>
      <c r="G55" s="26">
        <f xml:space="preserve"> ((F55*'nationwide-calcs'!G$3*'nationwide-calcs'!G$4*'nationwide-calcs'!G$5)/'nationwide-calcs'!G$6) - ((D55*'nationwide-calcs'!G$10*'nationwide-calcs'!G$11*'nationwide-calcs'!G$12)/'nationwide-calcs'!G$6)</f>
        <v>1.2535686913353126</v>
      </c>
      <c r="H55" s="26"/>
      <c r="I55" s="27"/>
    </row>
    <row r="56" spans="1:9">
      <c r="A56" t="s">
        <v>132</v>
      </c>
      <c r="B56" s="19">
        <v>85479</v>
      </c>
      <c r="C56" s="19"/>
      <c r="D56" s="19">
        <v>85479</v>
      </c>
      <c r="F56" s="25">
        <f t="shared" si="0"/>
        <v>2.9121812741623506E-3</v>
      </c>
      <c r="G56" s="26">
        <f xml:space="preserve"> ((F56*'nationwide-calcs'!G$3*'nationwide-calcs'!G$4*'nationwide-calcs'!G$5)/'nationwide-calcs'!G$6) - ((D56*'nationwide-calcs'!G$10*'nationwide-calcs'!G$11*'nationwide-calcs'!G$12)/'nationwide-calcs'!G$6)</f>
        <v>0.79792835033622156</v>
      </c>
      <c r="H56" s="26"/>
      <c r="I56" s="27"/>
    </row>
    <row r="57" spans="1:9" ht="15" thickBot="1">
      <c r="A57" t="s">
        <v>22</v>
      </c>
      <c r="B57" s="19">
        <v>27230907</v>
      </c>
      <c r="C57" s="19">
        <v>2121318</v>
      </c>
      <c r="D57" s="19">
        <v>29352225</v>
      </c>
      <c r="F57" s="30">
        <f t="shared" si="0"/>
        <v>1</v>
      </c>
      <c r="G57" s="31">
        <f>SUM(G4:G56)</f>
        <v>273.9968000672398</v>
      </c>
      <c r="H57" s="32"/>
      <c r="I57" s="3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a11e60-2548-42fb-926e-5ea6456a763e">
      <Terms xmlns="http://schemas.microsoft.com/office/infopath/2007/PartnerControls"/>
    </lcf76f155ced4ddcb4097134ff3c332f>
    <TaxCatchAll xmlns="3719d5f0-0f8a-4e8a-86b7-53ebe8886e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1B46F81C53B04F8D0367F9603C5A1A" ma:contentTypeVersion="12" ma:contentTypeDescription="Create a new document." ma:contentTypeScope="" ma:versionID="0a4e5654915bf700fd4faea27480f012">
  <xsd:schema xmlns:xsd="http://www.w3.org/2001/XMLSchema" xmlns:xs="http://www.w3.org/2001/XMLSchema" xmlns:p="http://schemas.microsoft.com/office/2006/metadata/properties" xmlns:ns2="c7a11e60-2548-42fb-926e-5ea6456a763e" xmlns:ns3="3719d5f0-0f8a-4e8a-86b7-53ebe8886e43" targetNamespace="http://schemas.microsoft.com/office/2006/metadata/properties" ma:root="true" ma:fieldsID="74b8370021af89f56d663e1b05cbfd67" ns2:_="" ns3:_="">
    <xsd:import namespace="c7a11e60-2548-42fb-926e-5ea6456a763e"/>
    <xsd:import namespace="3719d5f0-0f8a-4e8a-86b7-53ebe8886e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11e60-2548-42fb-926e-5ea6456a76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fdc6da-32ca-4a2b-983e-32d6a4a8ae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19d5f0-0f8a-4e8a-86b7-53ebe8886e4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289bab7-b398-45a4-8270-45718561c983}" ma:internalName="TaxCatchAll" ma:showField="CatchAllData" ma:web="3719d5f0-0f8a-4e8a-86b7-53ebe8886e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696676-8E45-4329-8076-52B2258AF8CD}"/>
</file>

<file path=customXml/itemProps2.xml><?xml version="1.0" encoding="utf-8"?>
<ds:datastoreItem xmlns:ds="http://schemas.openxmlformats.org/officeDocument/2006/customXml" ds:itemID="{A1CBA4EE-4DEF-4189-A8F4-C2AEE25A68C8}"/>
</file>

<file path=customXml/itemProps3.xml><?xml version="1.0" encoding="utf-8"?>
<ds:datastoreItem xmlns:ds="http://schemas.openxmlformats.org/officeDocument/2006/customXml" ds:itemID="{163CF674-735C-412E-AD90-DDE2EEDDDB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2025-04-11T13:19:35Z</dcterms:created>
  <dcterms:modified xsi:type="dcterms:W3CDTF">2025-06-26T14:20:00Z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0x010100901B46F81C53B04F8D0367F9603C5A1A</vt:lpwstr>
  </property>
  <property fmtid="{D5CDD505-2E9C-101B-9397-08002B2CF9AE}" pid="3" name="MediaServiceImageTags">
    <vt:lpwstr/>
  </property>
</Properties>
</file>