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M:\Work Documents\Stryner-NERL\DeGroot - 201607 Metabolism\Experiments\20171006 Intracellular Study\"/>
    </mc:Choice>
  </mc:AlternateContent>
  <bookViews>
    <workbookView xWindow="0" yWindow="0" windowWidth="19095" windowHeight="7980" tabRatio="869" firstSheet="8" activeTab="15"/>
  </bookViews>
  <sheets>
    <sheet name="Method Parameters" sheetId="9" r:id="rId1"/>
    <sheet name="ESI Parameters" sheetId="2" r:id="rId2"/>
    <sheet name="Supplies &amp; Equipment" sheetId="14" r:id="rId3"/>
    <sheet name="Reagents" sheetId="15" r:id="rId4"/>
    <sheet name="Stock Materials" sheetId="11" r:id="rId5"/>
    <sheet name="Calibration Standards with IS" sheetId="24" r:id="rId6"/>
    <sheet name="Sheet1" sheetId="31" r:id="rId7"/>
    <sheet name="Selectivity Assessment" sheetId="20" r:id="rId8"/>
    <sheet name="Samples" sheetId="25" r:id="rId9"/>
    <sheet name="Sample Dilutions" sheetId="28" r:id="rId10"/>
    <sheet name="20171006-01 4-OH DCF Batch" sheetId="29" r:id="rId11"/>
    <sheet name=" 20171007-01 DCF Batch" sheetId="30" r:id="rId12"/>
    <sheet name=" 20171010-01 DCF Batch" sheetId="32" r:id="rId13"/>
    <sheet name="20171010-02 4-OH DCF Batch" sheetId="33" r:id="rId14"/>
    <sheet name="20171011 4-OH DCF Batch" sheetId="34" r:id="rId15"/>
    <sheet name="20171011 DCF Batch" sheetId="35" r:id="rId16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9" i="24" l="1"/>
  <c r="T18" i="24"/>
  <c r="S19" i="24"/>
  <c r="S18" i="24"/>
  <c r="B117" i="25" l="1"/>
  <c r="C20" i="25"/>
  <c r="C12" i="25"/>
  <c r="C18" i="25" s="1"/>
  <c r="E29" i="24"/>
  <c r="G28" i="24"/>
  <c r="E28" i="24"/>
  <c r="E26" i="24"/>
  <c r="E25" i="24"/>
  <c r="E24" i="24"/>
  <c r="G23" i="24"/>
  <c r="E23" i="24"/>
  <c r="C19" i="25" l="1"/>
  <c r="C22" i="25"/>
  <c r="C21" i="25"/>
  <c r="L20" i="24" l="1"/>
  <c r="M4" i="24"/>
  <c r="M5" i="24" s="1"/>
  <c r="M5" i="20"/>
  <c r="M4" i="20"/>
  <c r="L20" i="20"/>
  <c r="G20" i="20"/>
  <c r="F12" i="28" l="1"/>
  <c r="I12" i="28" s="1"/>
  <c r="I13" i="24" l="1"/>
  <c r="N13" i="24" s="1"/>
  <c r="S13" i="24" s="1"/>
  <c r="E13" i="24"/>
  <c r="J13" i="24" s="1"/>
  <c r="O13" i="24" s="1"/>
  <c r="T13" i="24" s="1"/>
  <c r="I12" i="24"/>
  <c r="N12" i="24" s="1"/>
  <c r="S12" i="24" s="1"/>
  <c r="E12" i="24"/>
  <c r="J12" i="24" s="1"/>
  <c r="O12" i="24" s="1"/>
  <c r="T12" i="24" s="1"/>
  <c r="D70" i="24" s="1"/>
  <c r="D52" i="24" l="1"/>
  <c r="D64" i="24"/>
  <c r="D71" i="24"/>
  <c r="D59" i="24"/>
  <c r="D77" i="24"/>
  <c r="D65" i="24"/>
  <c r="D53" i="24"/>
  <c r="D76" i="24"/>
  <c r="D58" i="24"/>
  <c r="N19" i="20"/>
  <c r="E19" i="20"/>
  <c r="O19" i="20" s="1"/>
  <c r="I18" i="20"/>
  <c r="N18" i="20" s="1"/>
  <c r="E18" i="20"/>
  <c r="J18" i="20" s="1"/>
  <c r="O18" i="20" s="1"/>
  <c r="I13" i="20"/>
  <c r="N13" i="20" s="1"/>
  <c r="S13" i="20" s="1"/>
  <c r="E13" i="20"/>
  <c r="J13" i="20" s="1"/>
  <c r="O13" i="20" s="1"/>
  <c r="T13" i="20" s="1"/>
  <c r="I12" i="20"/>
  <c r="N12" i="20" s="1"/>
  <c r="S12" i="20" s="1"/>
  <c r="E12" i="20"/>
  <c r="J12" i="20" s="1"/>
  <c r="O12" i="20" s="1"/>
  <c r="T12" i="20" s="1"/>
  <c r="G20" i="24" l="1"/>
  <c r="N19" i="24"/>
  <c r="E19" i="24"/>
  <c r="O19" i="24" s="1"/>
  <c r="L37" i="24" s="1"/>
  <c r="P37" i="24" s="1"/>
  <c r="I18" i="24"/>
  <c r="N18" i="24" s="1"/>
  <c r="E18" i="24"/>
  <c r="J18" i="24" s="1"/>
  <c r="O18" i="24" s="1"/>
  <c r="K48" i="24" l="1"/>
  <c r="O48" i="24" s="1"/>
  <c r="R48" i="24" s="1"/>
  <c r="K36" i="24"/>
  <c r="C46" i="24"/>
  <c r="G46" i="24" s="1"/>
  <c r="K46" i="24" s="1"/>
  <c r="O46" i="24" s="1"/>
  <c r="R46" i="24" s="1"/>
  <c r="C40" i="24"/>
  <c r="G40" i="24" s="1"/>
  <c r="K40" i="24" s="1"/>
  <c r="O40" i="24" s="1"/>
  <c r="R40" i="24" s="1"/>
  <c r="C34" i="24"/>
  <c r="G34" i="24" s="1"/>
  <c r="K34" i="24" s="1"/>
  <c r="O34" i="24" s="1"/>
  <c r="R34" i="24" s="1"/>
  <c r="C47" i="24"/>
  <c r="G47" i="24" s="1"/>
  <c r="K47" i="24" s="1"/>
  <c r="O47" i="24" s="1"/>
  <c r="R47" i="24" s="1"/>
  <c r="C41" i="24"/>
  <c r="G41" i="24" s="1"/>
  <c r="K41" i="24" s="1"/>
  <c r="O41" i="24" s="1"/>
  <c r="R41" i="24" s="1"/>
  <c r="C35" i="24"/>
  <c r="G35" i="24" s="1"/>
  <c r="K35" i="24" s="1"/>
  <c r="O35" i="24" s="1"/>
  <c r="R35" i="24" s="1"/>
  <c r="D46" i="24"/>
  <c r="H46" i="24" s="1"/>
  <c r="L46" i="24" s="1"/>
  <c r="P46" i="24" s="1"/>
  <c r="D40" i="24"/>
  <c r="H40" i="24" s="1"/>
  <c r="L40" i="24" s="1"/>
  <c r="P40" i="24" s="1"/>
  <c r="D34" i="24"/>
  <c r="H34" i="24" s="1"/>
  <c r="L34" i="24" s="1"/>
  <c r="P34" i="24" s="1"/>
  <c r="D47" i="24"/>
  <c r="H47" i="24" s="1"/>
  <c r="L47" i="24" s="1"/>
  <c r="P47" i="24" s="1"/>
  <c r="D35" i="24"/>
  <c r="H35" i="24" s="1"/>
  <c r="L35" i="24" s="1"/>
  <c r="P35" i="24" s="1"/>
  <c r="D41" i="24"/>
  <c r="H41" i="24" s="1"/>
  <c r="L41" i="24" s="1"/>
  <c r="P41" i="24" s="1"/>
  <c r="L72" i="24"/>
  <c r="P72" i="24" s="1"/>
  <c r="L66" i="24"/>
  <c r="P66" i="24" s="1"/>
  <c r="L60" i="24"/>
  <c r="P60" i="24" s="1"/>
  <c r="L54" i="24"/>
  <c r="P54" i="24" s="1"/>
  <c r="L78" i="24"/>
  <c r="P78" i="24" s="1"/>
  <c r="L42" i="24"/>
  <c r="P42" i="24" s="1"/>
  <c r="L48" i="24"/>
  <c r="P48" i="24" s="1"/>
  <c r="L36" i="24"/>
  <c r="P36" i="24" s="1"/>
  <c r="K73" i="24"/>
  <c r="O73" i="24" s="1"/>
  <c r="R73" i="24" s="1"/>
  <c r="K67" i="24"/>
  <c r="O67" i="24" s="1"/>
  <c r="R67" i="24" s="1"/>
  <c r="K79" i="24"/>
  <c r="O79" i="24" s="1"/>
  <c r="R79" i="24" s="1"/>
  <c r="K61" i="24"/>
  <c r="O61" i="24" s="1"/>
  <c r="R61" i="24" s="1"/>
  <c r="K43" i="24"/>
  <c r="O43" i="24" s="1"/>
  <c r="R43" i="24" s="1"/>
  <c r="K49" i="24"/>
  <c r="O49" i="24" s="1"/>
  <c r="R49" i="24" s="1"/>
  <c r="K55" i="24"/>
  <c r="O55" i="24" s="1"/>
  <c r="R55" i="24" s="1"/>
  <c r="K37" i="24"/>
  <c r="O37" i="24" s="1"/>
  <c r="R37" i="24" s="1"/>
  <c r="K78" i="24"/>
  <c r="O78" i="24" s="1"/>
  <c r="R78" i="24" s="1"/>
  <c r="K66" i="24"/>
  <c r="O66" i="24" s="1"/>
  <c r="R66" i="24" s="1"/>
  <c r="K54" i="24"/>
  <c r="O54" i="24" s="1"/>
  <c r="R54" i="24" s="1"/>
  <c r="K60" i="24"/>
  <c r="O60" i="24" s="1"/>
  <c r="R60" i="24" s="1"/>
  <c r="K72" i="24"/>
  <c r="O72" i="24" s="1"/>
  <c r="R72" i="24" s="1"/>
  <c r="O36" i="24"/>
  <c r="R36" i="24" s="1"/>
  <c r="K42" i="24"/>
  <c r="O42" i="24" s="1"/>
  <c r="R42" i="24" s="1"/>
  <c r="L79" i="24"/>
  <c r="P79" i="24" s="1"/>
  <c r="L73" i="24"/>
  <c r="P73" i="24" s="1"/>
  <c r="L61" i="24"/>
  <c r="P61" i="24" s="1"/>
  <c r="L67" i="24"/>
  <c r="P67" i="24" s="1"/>
  <c r="L55" i="24"/>
  <c r="P55" i="24" s="1"/>
  <c r="L49" i="24"/>
  <c r="P49" i="24" s="1"/>
  <c r="L43" i="24"/>
  <c r="P43" i="24" s="1"/>
  <c r="C76" i="24" l="1"/>
  <c r="G76" i="24" s="1"/>
  <c r="K76" i="24" s="1"/>
  <c r="O76" i="24" s="1"/>
  <c r="R76" i="24" s="1"/>
  <c r="C70" i="24"/>
  <c r="G70" i="24" s="1"/>
  <c r="K70" i="24" s="1"/>
  <c r="O70" i="24" s="1"/>
  <c r="R70" i="24" s="1"/>
  <c r="C64" i="24"/>
  <c r="G64" i="24" s="1"/>
  <c r="K64" i="24" s="1"/>
  <c r="O64" i="24" s="1"/>
  <c r="R64" i="24" s="1"/>
  <c r="C58" i="24"/>
  <c r="G58" i="24" s="1"/>
  <c r="K58" i="24" s="1"/>
  <c r="O58" i="24" s="1"/>
  <c r="R58" i="24" s="1"/>
  <c r="C52" i="24"/>
  <c r="G52" i="24" s="1"/>
  <c r="K52" i="24" s="1"/>
  <c r="O52" i="24" s="1"/>
  <c r="R52" i="24" s="1"/>
  <c r="H77" i="24"/>
  <c r="L77" i="24" s="1"/>
  <c r="P77" i="24" s="1"/>
  <c r="H71" i="24"/>
  <c r="L71" i="24" s="1"/>
  <c r="P71" i="24" s="1"/>
  <c r="H65" i="24"/>
  <c r="L65" i="24" s="1"/>
  <c r="P65" i="24" s="1"/>
  <c r="H53" i="24"/>
  <c r="L53" i="24" s="1"/>
  <c r="P53" i="24" s="1"/>
  <c r="H59" i="24"/>
  <c r="L59" i="24" s="1"/>
  <c r="P59" i="24" s="1"/>
  <c r="H70" i="24"/>
  <c r="L70" i="24" s="1"/>
  <c r="P70" i="24" s="1"/>
  <c r="H76" i="24"/>
  <c r="L76" i="24" s="1"/>
  <c r="P76" i="24" s="1"/>
  <c r="H64" i="24"/>
  <c r="L64" i="24" s="1"/>
  <c r="P64" i="24" s="1"/>
  <c r="H58" i="24"/>
  <c r="L58" i="24" s="1"/>
  <c r="P58" i="24" s="1"/>
  <c r="H52" i="24"/>
  <c r="L52" i="24" s="1"/>
  <c r="P52" i="24" s="1"/>
  <c r="C71" i="24"/>
  <c r="G71" i="24" s="1"/>
  <c r="K71" i="24" s="1"/>
  <c r="O71" i="24" s="1"/>
  <c r="R71" i="24" s="1"/>
  <c r="C65" i="24"/>
  <c r="G65" i="24" s="1"/>
  <c r="K65" i="24" s="1"/>
  <c r="O65" i="24" s="1"/>
  <c r="R65" i="24" s="1"/>
  <c r="C77" i="24"/>
  <c r="G77" i="24" s="1"/>
  <c r="K77" i="24" s="1"/>
  <c r="O77" i="24" s="1"/>
  <c r="R77" i="24" s="1"/>
  <c r="C53" i="24"/>
  <c r="G53" i="24" s="1"/>
  <c r="K53" i="24" s="1"/>
  <c r="O53" i="24" s="1"/>
  <c r="R53" i="24" s="1"/>
  <c r="C59" i="24"/>
  <c r="G59" i="24" s="1"/>
  <c r="K59" i="24" s="1"/>
  <c r="O59" i="24" s="1"/>
  <c r="R59" i="24" s="1"/>
  <c r="L31" i="20" l="1"/>
  <c r="P31" i="20" s="1"/>
  <c r="D28" i="20" l="1"/>
  <c r="H28" i="20" s="1"/>
  <c r="L28" i="20" s="1"/>
  <c r="P28" i="20" s="1"/>
  <c r="L30" i="20"/>
  <c r="P30" i="20" s="1"/>
  <c r="K36" i="20"/>
  <c r="O36" i="20" s="1"/>
  <c r="R36" i="20" s="1"/>
  <c r="K30" i="20"/>
  <c r="O30" i="20" s="1"/>
  <c r="R30" i="20" s="1"/>
  <c r="D35" i="20"/>
  <c r="H35" i="20" s="1"/>
  <c r="L35" i="20" s="1"/>
  <c r="P35" i="20" s="1"/>
  <c r="D29" i="20"/>
  <c r="H29" i="20" s="1"/>
  <c r="L29" i="20" s="1"/>
  <c r="P29" i="20" s="1"/>
  <c r="L37" i="20"/>
  <c r="P37" i="20" s="1"/>
  <c r="C28" i="20"/>
  <c r="G28" i="20" s="1"/>
  <c r="K28" i="20" s="1"/>
  <c r="O28" i="20" s="1"/>
  <c r="R28" i="20" s="1"/>
  <c r="C34" i="20"/>
  <c r="G34" i="20" s="1"/>
  <c r="K34" i="20" s="1"/>
  <c r="O34" i="20" s="1"/>
  <c r="R34" i="20" s="1"/>
  <c r="C29" i="20"/>
  <c r="G29" i="20" s="1"/>
  <c r="K29" i="20" s="1"/>
  <c r="O29" i="20" s="1"/>
  <c r="R29" i="20" s="1"/>
  <c r="C35" i="20"/>
  <c r="G35" i="20" s="1"/>
  <c r="K35" i="20" s="1"/>
  <c r="O35" i="20" s="1"/>
  <c r="R35" i="20" s="1"/>
  <c r="K37" i="20"/>
  <c r="O37" i="20" s="1"/>
  <c r="R37" i="20" s="1"/>
  <c r="K31" i="20"/>
  <c r="O31" i="20" s="1"/>
  <c r="R31" i="20" s="1"/>
  <c r="D34" i="20"/>
  <c r="H34" i="20" s="1"/>
  <c r="L34" i="20" s="1"/>
  <c r="P34" i="20" s="1"/>
  <c r="L36" i="20"/>
  <c r="P36" i="20" s="1"/>
  <c r="R28" i="9" l="1"/>
  <c r="Q28" i="9"/>
  <c r="P28" i="9"/>
  <c r="O28" i="9"/>
  <c r="R27" i="9"/>
  <c r="Q27" i="9"/>
  <c r="P27" i="9"/>
  <c r="O27" i="9"/>
  <c r="R26" i="9"/>
  <c r="Q26" i="9"/>
  <c r="P26" i="9"/>
  <c r="O26" i="9"/>
  <c r="R25" i="9"/>
  <c r="Q25" i="9"/>
  <c r="P25" i="9"/>
  <c r="O25" i="9"/>
  <c r="R24" i="9"/>
  <c r="Q24" i="9"/>
  <c r="P24" i="9"/>
  <c r="O24" i="9"/>
  <c r="R23" i="9"/>
  <c r="Q23" i="9"/>
  <c r="P23" i="9"/>
  <c r="O23" i="9"/>
  <c r="R22" i="9"/>
  <c r="Q22" i="9"/>
  <c r="P22" i="9"/>
  <c r="O22" i="9"/>
  <c r="R21" i="9"/>
  <c r="Q21" i="9"/>
  <c r="P21" i="9"/>
  <c r="O21" i="9"/>
  <c r="R20" i="9"/>
  <c r="Q20" i="9"/>
  <c r="P20" i="9"/>
  <c r="O20" i="9"/>
  <c r="R19" i="9"/>
  <c r="Q19" i="9"/>
  <c r="P19" i="9"/>
  <c r="O19" i="9"/>
  <c r="R18" i="9"/>
  <c r="Q18" i="9"/>
  <c r="P18" i="9"/>
  <c r="O18" i="9"/>
  <c r="C42" i="2" l="1"/>
  <c r="C41" i="2"/>
  <c r="B42" i="2"/>
  <c r="B41" i="2"/>
  <c r="C53" i="2" l="1"/>
  <c r="A53" i="2"/>
  <c r="C50" i="2"/>
  <c r="B50" i="2"/>
  <c r="C49" i="2"/>
  <c r="B49" i="2"/>
  <c r="D53" i="2" l="1"/>
</calcChain>
</file>

<file path=xl/sharedStrings.xml><?xml version="1.0" encoding="utf-8"?>
<sst xmlns="http://schemas.openxmlformats.org/spreadsheetml/2006/main" count="3873" uniqueCount="844">
  <si>
    <t>Worksheet: Calibration Standards with IS</t>
  </si>
  <si>
    <t>Project: DeGroot - 201607 Metabolism, (CSS project- task HTT 10.3.2.)</t>
  </si>
  <si>
    <t>Prepared By: Adam Swank</t>
  </si>
  <si>
    <t>Vol ACN (µL)</t>
  </si>
  <si>
    <t>Stocks</t>
  </si>
  <si>
    <t>Intermediate Stocks</t>
  </si>
  <si>
    <t>Mixed Intermediate Standard-1 in ACN</t>
  </si>
  <si>
    <t>Mixed Intermediate Standard-2 in ACN</t>
  </si>
  <si>
    <t>Compound</t>
  </si>
  <si>
    <t>MW</t>
  </si>
  <si>
    <t>Stock Concentration (ng/µL)</t>
  </si>
  <si>
    <t>Stock Concentration (mM)</t>
  </si>
  <si>
    <t>Amt Dil (µL)</t>
  </si>
  <si>
    <t>final Vol (µL)</t>
  </si>
  <si>
    <t>Concentration (ng/µL)</t>
  </si>
  <si>
    <t>Conc. (ng/µl)</t>
  </si>
  <si>
    <t>Conc. (µM)</t>
  </si>
  <si>
    <t>Phenacetin</t>
  </si>
  <si>
    <t>NA</t>
  </si>
  <si>
    <t xml:space="preserve">Acetaminophen </t>
  </si>
  <si>
    <t>IS Mixed Intermediate Standard-1</t>
  </si>
  <si>
    <t>Conc. (ng/mL)</t>
  </si>
  <si>
    <t>Phenacetin-d5</t>
  </si>
  <si>
    <t>Acetaminophen-D4</t>
  </si>
  <si>
    <t>Calibration Standard</t>
  </si>
  <si>
    <t xml:space="preserve">MIS </t>
  </si>
  <si>
    <t>Vol MIS (µL)</t>
  </si>
  <si>
    <t xml:space="preserve">100 nM Std </t>
  </si>
  <si>
    <t xml:space="preserve">250 nM Std </t>
  </si>
  <si>
    <t>500 nM Std</t>
  </si>
  <si>
    <t>1 µM Std</t>
  </si>
  <si>
    <t>2 µM Std</t>
  </si>
  <si>
    <t>Cal Std Spiking Sol</t>
  </si>
  <si>
    <t>MM Standard</t>
  </si>
  <si>
    <t>MM + IS Standard Extract</t>
  </si>
  <si>
    <t>Conc. (nM)</t>
  </si>
  <si>
    <t>Inj Vol (µL)</t>
  </si>
  <si>
    <t>Amt on Column (pg)</t>
  </si>
  <si>
    <t>Q1 (m/z)</t>
  </si>
  <si>
    <t>Q3 (m/z)</t>
  </si>
  <si>
    <t>Time (msec)</t>
  </si>
  <si>
    <t>DP (volts)</t>
  </si>
  <si>
    <t>FP (volts)</t>
  </si>
  <si>
    <t>EP (volts)</t>
  </si>
  <si>
    <t>CE (Volts)</t>
  </si>
  <si>
    <t>CXP (Volts)</t>
  </si>
  <si>
    <t>IS (Voltage)</t>
  </si>
  <si>
    <t>CAD (dimensionless)</t>
  </si>
  <si>
    <t>Terfenadine-OH</t>
  </si>
  <si>
    <t>Terfenadine</t>
  </si>
  <si>
    <t>Terfenadine-(butanol-1,2,2-d3)</t>
  </si>
  <si>
    <t>Dextromethorphan</t>
  </si>
  <si>
    <t>Dextromethorphan-D3</t>
  </si>
  <si>
    <t>Dextrorphan</t>
  </si>
  <si>
    <t>Dextrorphan-D3</t>
  </si>
  <si>
    <t>4'-hydroxydiclofenac</t>
  </si>
  <si>
    <t>4'-Hydroxydiclofenac-13C6</t>
  </si>
  <si>
    <t>Carbofuran</t>
  </si>
  <si>
    <t>3-OH Carbofuran</t>
  </si>
  <si>
    <t>&gt;4</t>
  </si>
  <si>
    <t>Atrazine</t>
  </si>
  <si>
    <t>Atrazine-13C3</t>
  </si>
  <si>
    <t>DEA</t>
  </si>
  <si>
    <t>DEA-13C3</t>
  </si>
  <si>
    <t># Transitions</t>
  </si>
  <si>
    <t>Peak Width at 10% PK HT (s)</t>
  </si>
  <si>
    <t>Target Cylcle Time (s)</t>
  </si>
  <si>
    <t>Dwell Time Per SRM (ms)</t>
  </si>
  <si>
    <t>6-hydroxychlorzoxazone</t>
  </si>
  <si>
    <t>6-Hydroxy Chlorzoxazone-d2</t>
  </si>
  <si>
    <t>Chlorzoxazone</t>
  </si>
  <si>
    <t>Chlorzoxazone-4,6,7-d3</t>
  </si>
  <si>
    <t>Diclofenac</t>
  </si>
  <si>
    <t>Diclofenac-13C6</t>
  </si>
  <si>
    <t>5 µM Std</t>
  </si>
  <si>
    <t>750 nM Std</t>
  </si>
  <si>
    <t>2.5 µM Std</t>
  </si>
  <si>
    <t>µL ACN</t>
  </si>
  <si>
    <t>DIA</t>
  </si>
  <si>
    <t>DIA-13C3</t>
  </si>
  <si>
    <t>Calibration Range</t>
  </si>
  <si>
    <t>(nM)</t>
  </si>
  <si>
    <t>(ng/mL)</t>
  </si>
  <si>
    <t>ESI Polarity</t>
  </si>
  <si>
    <t>(+/-)</t>
  </si>
  <si>
    <t>+</t>
  </si>
  <si>
    <t>MM Standards</t>
  </si>
  <si>
    <t>Extract Conc.</t>
  </si>
  <si>
    <t>Estimated LOD Sample</t>
  </si>
  <si>
    <t>-</t>
  </si>
  <si>
    <t>Worksheet: Selectivity Assessment</t>
  </si>
  <si>
    <t>Sample</t>
  </si>
  <si>
    <t>Blank Matrix</t>
  </si>
  <si>
    <t>Zero/Method Blank</t>
  </si>
  <si>
    <t>Amt Matrix (µL)</t>
  </si>
  <si>
    <t>Vol IS MIS-2 (µL)</t>
  </si>
  <si>
    <t>Carbofuran-13C6</t>
  </si>
  <si>
    <t>Worksheet: Stock Materials</t>
  </si>
  <si>
    <t>Concentration (µg/mL)</t>
  </si>
  <si>
    <t>IS Mixed Intermediate Standard-2</t>
  </si>
  <si>
    <t>Worksheet: Method Parameters</t>
  </si>
  <si>
    <t>Cell Culture Media</t>
  </si>
  <si>
    <t xml:space="preserve">Calibration Range </t>
  </si>
  <si>
    <t>Nominal Range</t>
  </si>
  <si>
    <t>Exact Values</t>
  </si>
  <si>
    <t>Limit of Detection</t>
  </si>
  <si>
    <t>LLOQ</t>
  </si>
  <si>
    <t>ULOQ</t>
  </si>
  <si>
    <t>50 nm - 5µm</t>
  </si>
  <si>
    <t>100 nm - 5 µm</t>
  </si>
  <si>
    <t>50 nm - 2 µm</t>
  </si>
  <si>
    <t>250 nM to 5 µM</t>
  </si>
  <si>
    <t>Phosphate Buffer</t>
  </si>
  <si>
    <t>Worksheet: ESI Parameters</t>
  </si>
  <si>
    <t>Note - target analytes and internal standards purchased as solutions are not listed, refer to "Reagents" worksheet for details on those solutions</t>
  </si>
  <si>
    <t>Solvent</t>
  </si>
  <si>
    <t>Preperation date</t>
  </si>
  <si>
    <t>Reference</t>
  </si>
  <si>
    <t>Reference Location</t>
  </si>
  <si>
    <t>Chlorzoxazone*</t>
  </si>
  <si>
    <t>MeOH</t>
  </si>
  <si>
    <t>Worksheet "Standards 20160711" of File Metabolism Study - Information on Standards.xls</t>
  </si>
  <si>
    <t>M:\Work Documents\Stryner-NERL\DeGroot - 201607 Metabolism\Experiments\20160714</t>
  </si>
  <si>
    <t>Terfenadine*</t>
  </si>
  <si>
    <t>Terfenadine alcohol metabolite</t>
  </si>
  <si>
    <t>Worksheet "Stock Materials" of File 20170313 Method Validation.xlsx</t>
  </si>
  <si>
    <t>M:\Work Documents\Stryner-NERL\DeGroot - 201607 Metabolism\Experiments\201703 Method Validation</t>
  </si>
  <si>
    <t>Atrizine</t>
  </si>
  <si>
    <t>Atrazine-desisopropyl (DIA)</t>
  </si>
  <si>
    <t>Diclofenac-(acetophenyl ring-13C6) sodium salt hemi(nonahydrate)</t>
  </si>
  <si>
    <t>MeOH:Water</t>
  </si>
  <si>
    <t>Worksheet IS Stock &amp; Solution Prep" of File 20161219 Labeled IS QO.xlsx</t>
  </si>
  <si>
    <t>M:\Work Documents\Stryner-NERL\DeGroot - 201607 Metabolism\Experiments\20161219 Labeled IS QO</t>
  </si>
  <si>
    <t>Terfenadine-(butanol-1,2,2-d3), 98 atom % D, 97% (CP) (Aldrich)</t>
  </si>
  <si>
    <t>Acetonitrile</t>
  </si>
  <si>
    <t>6-Hydroxy Chlorzoxazone-d2 (96% D, 98% purity)</t>
  </si>
  <si>
    <t>Worksheet: Supplies &amp; Equipment</t>
  </si>
  <si>
    <t>Supplies</t>
  </si>
  <si>
    <t>Item</t>
  </si>
  <si>
    <t>Manufacturer</t>
  </si>
  <si>
    <t>P/N</t>
  </si>
  <si>
    <t>2 mL Microcentrifuge Tubes</t>
  </si>
  <si>
    <t>Fisher</t>
  </si>
  <si>
    <t>02-681-344</t>
  </si>
  <si>
    <t>2 mL Microcentrifuge Tube Screw Caps</t>
  </si>
  <si>
    <t>02-681-308</t>
  </si>
  <si>
    <t>500 µL Polypropylene Tubes</t>
  </si>
  <si>
    <t>USA Scientific</t>
  </si>
  <si>
    <t>1405-8100</t>
  </si>
  <si>
    <t>LC vials, 500 µL PP LVV 9 mm THD</t>
  </si>
  <si>
    <t>Laboratory Supply Distributor</t>
  </si>
  <si>
    <t>30509P-1232</t>
  </si>
  <si>
    <t>LC vial Caps, 9 mm TFE/Sil</t>
  </si>
  <si>
    <t>2150BL-10</t>
  </si>
  <si>
    <t>5 mL Volumetric Flask</t>
  </si>
  <si>
    <t>Glass transfer pipettes</t>
  </si>
  <si>
    <r>
      <t xml:space="preserve">Kinetex, 100x2.1, C18, 2.6 µm, 100 </t>
    </r>
    <r>
      <rPr>
        <sz val="11"/>
        <color theme="1"/>
        <rFont val="Calibri"/>
        <family val="2"/>
      </rPr>
      <t>å (S/N 777784-12)</t>
    </r>
  </si>
  <si>
    <t>Phenomenex</t>
  </si>
  <si>
    <t>00D-4725-AN</t>
  </si>
  <si>
    <t>Equipment</t>
  </si>
  <si>
    <t>Model</t>
  </si>
  <si>
    <t>S/N</t>
  </si>
  <si>
    <t>Location</t>
  </si>
  <si>
    <t>Refrigerated Centrifuge</t>
  </si>
  <si>
    <t>Jouan</t>
  </si>
  <si>
    <t>BR4</t>
  </si>
  <si>
    <t>D377-A</t>
  </si>
  <si>
    <t>Pipette-Litte XLS</t>
  </si>
  <si>
    <t>Rainin</t>
  </si>
  <si>
    <t>L1000</t>
  </si>
  <si>
    <t>C15695857</t>
  </si>
  <si>
    <t>L200</t>
  </si>
  <si>
    <t>G14827627</t>
  </si>
  <si>
    <t>G1482996T</t>
  </si>
  <si>
    <t>L20</t>
  </si>
  <si>
    <t>L10</t>
  </si>
  <si>
    <t>B619470071</t>
  </si>
  <si>
    <t>Vortex Genie - 3030A</t>
  </si>
  <si>
    <t>Scientific Industries</t>
  </si>
  <si>
    <t>2-415260</t>
  </si>
  <si>
    <t xml:space="preserve">Agilent 1100 Series LC </t>
  </si>
  <si>
    <t>Agilent</t>
  </si>
  <si>
    <t>G1379A</t>
  </si>
  <si>
    <t>JP40718192</t>
  </si>
  <si>
    <t>D278</t>
  </si>
  <si>
    <t>API 3000 QQQ Mass Spectrometer</t>
  </si>
  <si>
    <t>Sciex</t>
  </si>
  <si>
    <t>API3000</t>
  </si>
  <si>
    <t>D9470109</t>
  </si>
  <si>
    <t>Software</t>
  </si>
  <si>
    <t>Program</t>
  </si>
  <si>
    <t>Version</t>
  </si>
  <si>
    <t>Analyst 1.4.2</t>
  </si>
  <si>
    <t>1.4.2</t>
  </si>
  <si>
    <t>D278  on Dell Optiplex 745 (S/N 6B3SXC1)</t>
  </si>
  <si>
    <t>Worksheet: Reagents</t>
  </si>
  <si>
    <t>Analytes</t>
  </si>
  <si>
    <t>Concentration</t>
  </si>
  <si>
    <t>Amount</t>
  </si>
  <si>
    <t>Source</t>
  </si>
  <si>
    <t>Cat #</t>
  </si>
  <si>
    <t>Lot#</t>
  </si>
  <si>
    <t>Expiration Date</t>
  </si>
  <si>
    <t>Storage</t>
  </si>
  <si>
    <t>1.0 mg/ml</t>
  </si>
  <si>
    <t>1.2 mL</t>
  </si>
  <si>
    <t>Cerilliant</t>
  </si>
  <si>
    <t>P-061</t>
  </si>
  <si>
    <t>FN03301603</t>
  </si>
  <si>
    <t>Methylene Chloride</t>
  </si>
  <si>
    <t>100 ug/ml</t>
  </si>
  <si>
    <t>Cambridge</t>
  </si>
  <si>
    <t>ULM-9023-S</t>
  </si>
  <si>
    <t>SDGB-003</t>
  </si>
  <si>
    <t>Methanol</t>
  </si>
  <si>
    <t>D-013</t>
  </si>
  <si>
    <t>FN07231501</t>
  </si>
  <si>
    <t>Neat</t>
  </si>
  <si>
    <t>25 mg</t>
  </si>
  <si>
    <t>Sigma</t>
  </si>
  <si>
    <t>C4397-25G</t>
  </si>
  <si>
    <t>MKBV6395V</t>
  </si>
  <si>
    <t>5 mg</t>
  </si>
  <si>
    <t>T9652-5G</t>
  </si>
  <si>
    <t>MKBX6318V</t>
  </si>
  <si>
    <t>A-064</t>
  </si>
  <si>
    <t>FN07161504</t>
  </si>
  <si>
    <t>H-052</t>
  </si>
  <si>
    <t>FN03061501</t>
  </si>
  <si>
    <t>D-034</t>
  </si>
  <si>
    <t>UC148</t>
  </si>
  <si>
    <t>1385519V</t>
  </si>
  <si>
    <t>UC206-5MG</t>
  </si>
  <si>
    <t>063K3259</t>
  </si>
  <si>
    <t>250 mg</t>
  </si>
  <si>
    <t>3206-50 mg</t>
  </si>
  <si>
    <t>SZBDC325XV</t>
  </si>
  <si>
    <t>RT</t>
  </si>
  <si>
    <t>1 mL</t>
  </si>
  <si>
    <t>Chem Service</t>
  </si>
  <si>
    <t>S-10726A1-1mL</t>
  </si>
  <si>
    <t>50 mg</t>
  </si>
  <si>
    <t>90935-50mg</t>
  </si>
  <si>
    <t>BCBS4552V</t>
  </si>
  <si>
    <t>Aug, 2020</t>
  </si>
  <si>
    <t>Atrazine-desisopropyl</t>
  </si>
  <si>
    <t>36628-250mg</t>
  </si>
  <si>
    <t>BCBK7225V</t>
  </si>
  <si>
    <t>July, 2021</t>
  </si>
  <si>
    <t>Internal Standards</t>
  </si>
  <si>
    <t>Dextromethorphan-D3 solution. 100 μg/mL in methanol, ampule of 1 mL, certified reference material (Cerilliant)</t>
  </si>
  <si>
    <t>100 μg/mL</t>
  </si>
  <si>
    <t>D-071</t>
  </si>
  <si>
    <t>FN04151501</t>
  </si>
  <si>
    <t xml:space="preserve">Dextrorphan-D3, 100 µg/mL    </t>
  </si>
  <si>
    <t>D-041</t>
  </si>
  <si>
    <t>FN08131503</t>
  </si>
  <si>
    <t>10 mg</t>
  </si>
  <si>
    <t>Sigma-Aldrich</t>
  </si>
  <si>
    <t>35361-10MG</t>
  </si>
  <si>
    <t>BCBS4473V</t>
  </si>
  <si>
    <t>H-053</t>
  </si>
  <si>
    <t>FN04161504</t>
  </si>
  <si>
    <t>1 mg</t>
  </si>
  <si>
    <t>TP0523</t>
  </si>
  <si>
    <t>2.5 mg</t>
  </si>
  <si>
    <t>Toronto Research Chemicals</t>
  </si>
  <si>
    <t>P294582</t>
  </si>
  <si>
    <t>11-PTR-154-2</t>
  </si>
  <si>
    <t xml:space="preserve">Acetaminophen-D4, 100 µg/mL   </t>
  </si>
  <si>
    <t>P-909</t>
  </si>
  <si>
    <t>FN02031501</t>
  </si>
  <si>
    <t>CDN Isotopes</t>
  </si>
  <si>
    <t>D-6478</t>
  </si>
  <si>
    <t>V-193</t>
  </si>
  <si>
    <t>Medical Isotopes, Inc.</t>
  </si>
  <si>
    <t>D46543</t>
  </si>
  <si>
    <t>Carbofuran (ring-13C6, 99%) 100µg/mL in 1,4-Dioxane</t>
  </si>
  <si>
    <t>1,4-Dioxane</t>
  </si>
  <si>
    <t>100 µg/mL</t>
  </si>
  <si>
    <t>Cambridge Isotope Labs, Inc.</t>
  </si>
  <si>
    <t>CLM-1911-1.2</t>
  </si>
  <si>
    <t>SDDE-009</t>
  </si>
  <si>
    <t>Atrazine (ring 13C3,  99%) 100 µg/mL in nonane</t>
  </si>
  <si>
    <t>noname</t>
  </si>
  <si>
    <t>CLM-3737-1.2</t>
  </si>
  <si>
    <t>SDFA-013</t>
  </si>
  <si>
    <t>Desethylatrazine, 97% (ring 13C3, 99%)</t>
  </si>
  <si>
    <t>acetonitrile</t>
  </si>
  <si>
    <t>CLM-8313-1.2</t>
  </si>
  <si>
    <t>SCJJ-011</t>
  </si>
  <si>
    <t>Desisopropylatrazine (ring 13C3, 99%)</t>
  </si>
  <si>
    <t>CLM-8312-1.2</t>
  </si>
  <si>
    <t>SCJJ-009</t>
  </si>
  <si>
    <t>Process Reagents</t>
  </si>
  <si>
    <t>Reagent</t>
  </si>
  <si>
    <t>Purity</t>
  </si>
  <si>
    <t>P/N #</t>
  </si>
  <si>
    <t>B&amp;J</t>
  </si>
  <si>
    <t>015-4</t>
  </si>
  <si>
    <t>DA269</t>
  </si>
  <si>
    <t>Water</t>
  </si>
  <si>
    <t>Optima</t>
  </si>
  <si>
    <t>W6-4</t>
  </si>
  <si>
    <t>A412-4</t>
  </si>
  <si>
    <t>Formic Acid</t>
  </si>
  <si>
    <t>Testosterone</t>
  </si>
  <si>
    <t>6 Beta Hydroxytestosterone</t>
  </si>
  <si>
    <t>Testosterone-2,3,4-13C3</t>
  </si>
  <si>
    <t>6 Beta Hydroxytestosterone-D3</t>
  </si>
  <si>
    <t>Vol 0.2 % FA in ACN (µL)</t>
  </si>
  <si>
    <t>Total Vol Stocks (µL)</t>
  </si>
  <si>
    <t>Project: DeGroot - 201607 Metabolism (CSS project- task HTT 10.3.2.)</t>
  </si>
  <si>
    <t>1 mg/mL</t>
  </si>
  <si>
    <t>T-037</t>
  </si>
  <si>
    <t>FE02051501</t>
  </si>
  <si>
    <t>Feb, 2019</t>
  </si>
  <si>
    <t>H-059</t>
  </si>
  <si>
    <t>FN02261502</t>
  </si>
  <si>
    <t>April, 2020</t>
  </si>
  <si>
    <t>T-070</t>
  </si>
  <si>
    <t>FE08301603</t>
  </si>
  <si>
    <t>Oct, 2021</t>
  </si>
  <si>
    <t>T-034</t>
  </si>
  <si>
    <t>FN01231502</t>
  </si>
  <si>
    <t>BM</t>
  </si>
  <si>
    <t>MB</t>
  </si>
  <si>
    <t>total samples</t>
  </si>
  <si>
    <t>10 µM Std</t>
  </si>
  <si>
    <t>Amount  MIS-1 used (µ)</t>
  </si>
  <si>
    <t>Amount  MIS-2 used (µ)</t>
  </si>
  <si>
    <t>Samples</t>
  </si>
  <si>
    <t>100 nM Std</t>
  </si>
  <si>
    <t>250 nM Std</t>
  </si>
  <si>
    <t>750 nM QC</t>
  </si>
  <si>
    <t>Worksheet: Sample dilutions</t>
  </si>
  <si>
    <t>Substrate</t>
  </si>
  <si>
    <t>Final Vol (µL)</t>
  </si>
  <si>
    <t>Sample Conc (µM)</t>
  </si>
  <si>
    <t>Extract Conc (µM)</t>
  </si>
  <si>
    <t>Vial Conc (µM)</t>
  </si>
  <si>
    <t>Diclofenac Sodium (DCF)</t>
  </si>
  <si>
    <t>QA Track ID:   A-IO-0030767</t>
  </si>
  <si>
    <t>QAPP Title: Retrofit Strategies for Incorporating Xenobiotic Metabolism into High-Throughput Screening Assays</t>
  </si>
  <si>
    <t>Total VolACN (µL)</t>
  </si>
  <si>
    <t>Worksheet: Samples</t>
  </si>
  <si>
    <t>Calibration Standards</t>
  </si>
  <si>
    <t>QC Samples (3x 250 nM, 750 nM, &amp; 2.5 µM)</t>
  </si>
  <si>
    <t>total µL ISTD used for Met Analysis</t>
  </si>
  <si>
    <t>Make 50 mL volume ISMIS-2</t>
  </si>
  <si>
    <t>total µL ISTD used for substrate Analysis</t>
  </si>
  <si>
    <t>Dilute 7.5 mL of ISMS-2 to 10 mL with Water</t>
  </si>
  <si>
    <t>Total Analysis Time (10 minute run)</t>
  </si>
  <si>
    <t>Total Analysis Time (15 minute run)</t>
  </si>
  <si>
    <t>Method Blank</t>
  </si>
  <si>
    <t>250 nM QC</t>
  </si>
  <si>
    <t>2.5 µM QC</t>
  </si>
  <si>
    <t>File: 20171006 Intracellular Study.xlsx</t>
  </si>
  <si>
    <t>Location: (A.Swank)M:\Work Documents\Stryner-NERL\DeGroot - 201607 Metabolism\Experiments\20171006 Intracellular Study</t>
  </si>
  <si>
    <t>Amt Dil (mL)</t>
  </si>
  <si>
    <t>final Vol (mL)</t>
  </si>
  <si>
    <t>IS Mixed Intermediate Standard-3</t>
  </si>
  <si>
    <t>1_DCF_t0</t>
  </si>
  <si>
    <t>2_DCF_t0</t>
  </si>
  <si>
    <t>3_DCF_t0</t>
  </si>
  <si>
    <t>4_DCF_t0</t>
  </si>
  <si>
    <t>5_DCF_t1</t>
  </si>
  <si>
    <t>6_DCF_t1</t>
  </si>
  <si>
    <t>7_DCF_t1</t>
  </si>
  <si>
    <t>8_DCF_t1</t>
  </si>
  <si>
    <t>9_DCF_t2</t>
  </si>
  <si>
    <t>10_DCF_t2</t>
  </si>
  <si>
    <t>11_DCF_t2</t>
  </si>
  <si>
    <t>12_DCF_t2</t>
  </si>
  <si>
    <t>13_DCF_t4</t>
  </si>
  <si>
    <t>14_DCF_t4</t>
  </si>
  <si>
    <t>15_DCF_t4</t>
  </si>
  <si>
    <t>16_DCF_t4</t>
  </si>
  <si>
    <t>17_DCF_t10</t>
  </si>
  <si>
    <t>18_DCF_t10</t>
  </si>
  <si>
    <t>19_DCF_t10</t>
  </si>
  <si>
    <t>20_DCF_t10</t>
  </si>
  <si>
    <t>21_DCF_t18</t>
  </si>
  <si>
    <t>22_DCF_t18</t>
  </si>
  <si>
    <t>23_DCF_t18</t>
  </si>
  <si>
    <t>24_DCF_t18</t>
  </si>
  <si>
    <t>25_DCF_t0</t>
  </si>
  <si>
    <t>26_DCF_t0</t>
  </si>
  <si>
    <t>27_DCF_t0</t>
  </si>
  <si>
    <t>28_DCF_t0</t>
  </si>
  <si>
    <t>29_DCF_t1</t>
  </si>
  <si>
    <t>30_DCF_t1</t>
  </si>
  <si>
    <t>31_DCF_t1</t>
  </si>
  <si>
    <t>32_DCF_t1</t>
  </si>
  <si>
    <t>33_DCF_t2</t>
  </si>
  <si>
    <t>34_DCF_t2</t>
  </si>
  <si>
    <t>35_DCF_t2</t>
  </si>
  <si>
    <t>36_DCF_t2</t>
  </si>
  <si>
    <t>37_DCF_t4</t>
  </si>
  <si>
    <t>38_DCF_t4</t>
  </si>
  <si>
    <t>39_DCF_t4</t>
  </si>
  <si>
    <t>40_DCF_t4</t>
  </si>
  <si>
    <t>41_DCF_t10</t>
  </si>
  <si>
    <t>42_DCF_t10</t>
  </si>
  <si>
    <t>43_DCF_t10</t>
  </si>
  <si>
    <t>44_DCF_t10</t>
  </si>
  <si>
    <t>45_DCF_t18</t>
  </si>
  <si>
    <t>46_DCF_t18</t>
  </si>
  <si>
    <t>47_DCF_t18</t>
  </si>
  <si>
    <t>48_DCF_t18</t>
  </si>
  <si>
    <t>49_DCF_t0</t>
  </si>
  <si>
    <t>50_DCF_t0</t>
  </si>
  <si>
    <t>51_DCF_t0</t>
  </si>
  <si>
    <t>52_DCF_t0</t>
  </si>
  <si>
    <t>53_DCF_t1</t>
  </si>
  <si>
    <t>54_DCF_t1</t>
  </si>
  <si>
    <t>55_DCF_t1</t>
  </si>
  <si>
    <t>56_DCF_t1</t>
  </si>
  <si>
    <t>57_DCF_t2</t>
  </si>
  <si>
    <t>58_DCF_t2</t>
  </si>
  <si>
    <t>59_DCF_t2</t>
  </si>
  <si>
    <t>60_DCF_t2</t>
  </si>
  <si>
    <t>61_DCF_t4</t>
  </si>
  <si>
    <t>62_DCF_t4</t>
  </si>
  <si>
    <t>63_DCF_t4</t>
  </si>
  <si>
    <t>64_DCF_t4</t>
  </si>
  <si>
    <t>65_DCF_t10</t>
  </si>
  <si>
    <t>66_DCF_t10</t>
  </si>
  <si>
    <t>67_DCF_t10</t>
  </si>
  <si>
    <t>68_DCF_t10</t>
  </si>
  <si>
    <t>69_DCF_t18</t>
  </si>
  <si>
    <t>70_DCF_t18</t>
  </si>
  <si>
    <t>71_DCF_t18</t>
  </si>
  <si>
    <t>72_DCF_t18</t>
  </si>
  <si>
    <t>1_DCF_t0-DIL</t>
  </si>
  <si>
    <t>2_DCF_t0-DIL</t>
  </si>
  <si>
    <t>3_DCF_t0-DIL</t>
  </si>
  <si>
    <t>4_DCF_t0-DIL</t>
  </si>
  <si>
    <t>5_DCF_t1-DIL</t>
  </si>
  <si>
    <t>6_DCF_t1-DIL</t>
  </si>
  <si>
    <t>7_DCF_t1-DIL</t>
  </si>
  <si>
    <t>8_DCF_t1-DIL</t>
  </si>
  <si>
    <t>9_DCF_t2-DIL</t>
  </si>
  <si>
    <t>10_DCF_t2-DIL</t>
  </si>
  <si>
    <t>11_DCF_t2-DIL</t>
  </si>
  <si>
    <t>12_DCF_t2-DIL</t>
  </si>
  <si>
    <t>13_DCF_t4-DIL</t>
  </si>
  <si>
    <t>14_DCF_t4-DIL</t>
  </si>
  <si>
    <t>15_DCF_t4-DIL</t>
  </si>
  <si>
    <t>16_DCF_t4-DIL</t>
  </si>
  <si>
    <t>17_DCF_t10-DIL</t>
  </si>
  <si>
    <t>18_DCF_t10-DIL</t>
  </si>
  <si>
    <t>19_DCF_t10-DIL</t>
  </si>
  <si>
    <t>20_DCF_t10-DIL</t>
  </si>
  <si>
    <t>21_DCF_t18-DIL</t>
  </si>
  <si>
    <t>22_DCF_t18-DIL</t>
  </si>
  <si>
    <t>23_DCF_t18-DIL</t>
  </si>
  <si>
    <t>24_DCF_t18-DIL</t>
  </si>
  <si>
    <t>25_DCF_t0-DIL</t>
  </si>
  <si>
    <t>26_DCF_t0-DIL</t>
  </si>
  <si>
    <t>27_DCF_t0-DIL</t>
  </si>
  <si>
    <t>28_DCF_t0-DIL</t>
  </si>
  <si>
    <t>29_DCF_t1-DIL</t>
  </si>
  <si>
    <t>30_DCF_t1-DIL</t>
  </si>
  <si>
    <t>31_DCF_t1-DIL</t>
  </si>
  <si>
    <t>32_DCF_t1-DIL</t>
  </si>
  <si>
    <t>33_DCF_t2-DIL</t>
  </si>
  <si>
    <t>34_DCF_t2-DIL</t>
  </si>
  <si>
    <t>35_DCF_t2-DIL</t>
  </si>
  <si>
    <t>36_DCF_t2-DIL</t>
  </si>
  <si>
    <t>37_DCF_t4-DIL</t>
  </si>
  <si>
    <t>38_DCF_t4-DIL</t>
  </si>
  <si>
    <t>39_DCF_t4-DIL</t>
  </si>
  <si>
    <t>40_DCF_t4-DIL</t>
  </si>
  <si>
    <t>41_DCF_t10-DIL</t>
  </si>
  <si>
    <t>42_DCF_t10-DIL</t>
  </si>
  <si>
    <t>43_DCF_t10-DIL</t>
  </si>
  <si>
    <t>44_DCF_t10-DIL</t>
  </si>
  <si>
    <t>45_DCF_t18-DIL</t>
  </si>
  <si>
    <t>46_DCF_t18-DIL</t>
  </si>
  <si>
    <t>47_DCF_t18-DIL</t>
  </si>
  <si>
    <t>48_DCF_t18-DIL</t>
  </si>
  <si>
    <t>49_DCF_t0-DIL</t>
  </si>
  <si>
    <t>50_DCF_t0-DIL</t>
  </si>
  <si>
    <t>51_DCF_t0-DIL</t>
  </si>
  <si>
    <t>52_DCF_t0-DIL</t>
  </si>
  <si>
    <t>53_DCF_t1-DIL</t>
  </si>
  <si>
    <t>54_DCF_t1-DIL</t>
  </si>
  <si>
    <t>55_DCF_t1-DIL</t>
  </si>
  <si>
    <t>56_DCF_t1-DIL</t>
  </si>
  <si>
    <t>57_DCF_t2-DIL</t>
  </si>
  <si>
    <t>58_DCF_t2-DIL</t>
  </si>
  <si>
    <t>59_DCF_t2-DIL</t>
  </si>
  <si>
    <t>60_DCF_t2-DIL</t>
  </si>
  <si>
    <t>61_DCF_t4-DIL</t>
  </si>
  <si>
    <t>62_DCF_t4-DIL</t>
  </si>
  <si>
    <t>63_DCF_t4-DIL</t>
  </si>
  <si>
    <t>64_DCF_t4-DIL</t>
  </si>
  <si>
    <t>65_DCF_t10-DIL</t>
  </si>
  <si>
    <t>66_DCF_t10-DIL</t>
  </si>
  <si>
    <t>67_DCF_t10-DIL</t>
  </si>
  <si>
    <t>68_DCF_t10-DIL</t>
  </si>
  <si>
    <t>69_DCF_t18-DIL</t>
  </si>
  <si>
    <t>70_DCF_t18-DIL</t>
  </si>
  <si>
    <t>71_DCF_t18-DIL</t>
  </si>
  <si>
    <t>72_DCF_t18-DIL</t>
  </si>
  <si>
    <t>Worksheet: 20171006-01 4-OH DCF Batch</t>
  </si>
  <si>
    <t>% header=SampleName</t>
  </si>
  <si>
    <t>SampleID</t>
  </si>
  <si>
    <t>Comments</t>
  </si>
  <si>
    <t>AcqMethod</t>
  </si>
  <si>
    <t>ProcMethod</t>
  </si>
  <si>
    <t>RackCode</t>
  </si>
  <si>
    <t>PlateCode</t>
  </si>
  <si>
    <t>VialPos</t>
  </si>
  <si>
    <t>SmplInjVol</t>
  </si>
  <si>
    <t>DilutFact</t>
  </si>
  <si>
    <t>WghtToVol</t>
  </si>
  <si>
    <t>Type</t>
  </si>
  <si>
    <t>RackPos</t>
  </si>
  <si>
    <t>PlatePos</t>
  </si>
  <si>
    <t>SetName</t>
  </si>
  <si>
    <t>OutputFile</t>
  </si>
  <si>
    <t>Reagent Blank</t>
  </si>
  <si>
    <t>Multianalyte V12 20170721 4-OH DCF.dam</t>
  </si>
  <si>
    <t>none</t>
  </si>
  <si>
    <t>10 By 10</t>
  </si>
  <si>
    <t>N/A</t>
  </si>
  <si>
    <t>Unknown</t>
  </si>
  <si>
    <t>20171006-01</t>
  </si>
  <si>
    <t>201710\20171006-01-001</t>
  </si>
  <si>
    <t>201710\20171006-01-002</t>
  </si>
  <si>
    <t>201710\20171006-01-003</t>
  </si>
  <si>
    <t>201710\20171006-01-004</t>
  </si>
  <si>
    <t>201710\20171006-01-005</t>
  </si>
  <si>
    <t>201710\20171006-01-006</t>
  </si>
  <si>
    <t>201710\20171006-01-007</t>
  </si>
  <si>
    <t>201710\20171006-01-008</t>
  </si>
  <si>
    <t>201710\20171006-01-009</t>
  </si>
  <si>
    <t>201710\20171006-01-010</t>
  </si>
  <si>
    <t>201710\20171006-01-011</t>
  </si>
  <si>
    <t>201710\20171006-01-012</t>
  </si>
  <si>
    <t>201710\20171006-01-013</t>
  </si>
  <si>
    <t>201710\20171006-01-014</t>
  </si>
  <si>
    <t>201710\20171006-01-015</t>
  </si>
  <si>
    <t>201710\20171006-01-016</t>
  </si>
  <si>
    <t>201710\20171006-01-017</t>
  </si>
  <si>
    <t>201710\20171006-01-018</t>
  </si>
  <si>
    <t>201710\20171006-01-019</t>
  </si>
  <si>
    <t>201710\20171006-01-020</t>
  </si>
  <si>
    <t>201710\20171006-01-021</t>
  </si>
  <si>
    <t>201710\20171006-01-022</t>
  </si>
  <si>
    <t>201710\20171006-01-023</t>
  </si>
  <si>
    <t>201710\20171006-01-024</t>
  </si>
  <si>
    <t>201710\20171006-01-025</t>
  </si>
  <si>
    <t>201710\20171006-01-026</t>
  </si>
  <si>
    <t>201710\20171006-01-027</t>
  </si>
  <si>
    <t>201710\20171006-01-028</t>
  </si>
  <si>
    <t>201710\20171006-01-029</t>
  </si>
  <si>
    <t>201710\20171006-01-030</t>
  </si>
  <si>
    <t>201710\20171006-01-031</t>
  </si>
  <si>
    <t>201710\20171006-01-032</t>
  </si>
  <si>
    <t>201710\20171006-01-033</t>
  </si>
  <si>
    <t>201710\20171006-01-034</t>
  </si>
  <si>
    <t>201710\20171006-01-035</t>
  </si>
  <si>
    <t>201710\20171006-01-036</t>
  </si>
  <si>
    <t>201710\20171006-01-037</t>
  </si>
  <si>
    <t>201710\20171006-01-038</t>
  </si>
  <si>
    <t>201710\20171006-01-039</t>
  </si>
  <si>
    <t>201710\20171006-01-040</t>
  </si>
  <si>
    <t>201710\20171006-01-041</t>
  </si>
  <si>
    <t>201710\20171006-01-042</t>
  </si>
  <si>
    <t>201710\20171006-01-043</t>
  </si>
  <si>
    <t>201710\20171006-01-044</t>
  </si>
  <si>
    <t>201710\20171006-01-045</t>
  </si>
  <si>
    <t>201710\20171006-01-046</t>
  </si>
  <si>
    <t>201710\20171006-01-047</t>
  </si>
  <si>
    <t>201710\20171006-01-048</t>
  </si>
  <si>
    <t>201710\20171006-01-049</t>
  </si>
  <si>
    <t>201710\20171006-01-050</t>
  </si>
  <si>
    <t>201710\20171006-01-051</t>
  </si>
  <si>
    <t>201710\20171006-01-052</t>
  </si>
  <si>
    <t>201710\20171006-01-053</t>
  </si>
  <si>
    <t>201710\20171006-01-054</t>
  </si>
  <si>
    <t>201710\20171006-01-055</t>
  </si>
  <si>
    <t>201710\20171006-01-056</t>
  </si>
  <si>
    <t>201710\20171006-01-057</t>
  </si>
  <si>
    <t>201710\20171006-01-058</t>
  </si>
  <si>
    <t>201710\20171006-01-059</t>
  </si>
  <si>
    <t>201710\20171006-01-060</t>
  </si>
  <si>
    <t>201710\20171006-01-061</t>
  </si>
  <si>
    <t>201710\20171006-01-062</t>
  </si>
  <si>
    <t>201710\20171006-01-063</t>
  </si>
  <si>
    <t>201710\20171006-01-064</t>
  </si>
  <si>
    <t>201710\20171006-01-065</t>
  </si>
  <si>
    <t>201710\20171006-01-066</t>
  </si>
  <si>
    <t>201710\20171006-01-067</t>
  </si>
  <si>
    <t>201710\20171006-01-068</t>
  </si>
  <si>
    <t>201710\20171006-01-069</t>
  </si>
  <si>
    <t>201710\20171006-01-070</t>
  </si>
  <si>
    <t>201710\20171006-01-071</t>
  </si>
  <si>
    <t>201710\20171006-01-072</t>
  </si>
  <si>
    <t>201710\20171006-01-073</t>
  </si>
  <si>
    <t>201710\20171006-01-074</t>
  </si>
  <si>
    <t>201710\20171006-01-075</t>
  </si>
  <si>
    <t>201710\20171006-01-076</t>
  </si>
  <si>
    <t>201710\20171006-01-077</t>
  </si>
  <si>
    <t>201710\20171006-01-078</t>
  </si>
  <si>
    <t>201710\20171006-01-079</t>
  </si>
  <si>
    <t>201710\20171006-01-080</t>
  </si>
  <si>
    <t>201710\20171006-01-081</t>
  </si>
  <si>
    <t>201710\20171006-01-082</t>
  </si>
  <si>
    <t>201710\20171006-01-083</t>
  </si>
  <si>
    <t>201710\20171006-01-084</t>
  </si>
  <si>
    <t>201710\20171006-01-085</t>
  </si>
  <si>
    <t>201710\20171006-01-086</t>
  </si>
  <si>
    <t>201710\20171006-01-087</t>
  </si>
  <si>
    <t>201710\20171006-01-088</t>
  </si>
  <si>
    <t>201710\20171006-01-089</t>
  </si>
  <si>
    <t>201710\20171006-01-090</t>
  </si>
  <si>
    <t>201710\20171006-01-091</t>
  </si>
  <si>
    <t>201710\20171006-01-092</t>
  </si>
  <si>
    <t>201710\20171006-01-093</t>
  </si>
  <si>
    <t>Worksheet: 20171007-01 DCF Batch</t>
  </si>
  <si>
    <t>Multianalyte V11-ESI 20170721 DCF.dam</t>
  </si>
  <si>
    <t>20171007-01</t>
  </si>
  <si>
    <t>201710\20171007-01-001</t>
  </si>
  <si>
    <t>201710\20171007-01-002</t>
  </si>
  <si>
    <t>201710\20171007-01-003</t>
  </si>
  <si>
    <t>201710\20171007-01-004</t>
  </si>
  <si>
    <t>201710\20171007-01-005</t>
  </si>
  <si>
    <t>201710\20171007-01-006</t>
  </si>
  <si>
    <t>201710\20171007-01-007</t>
  </si>
  <si>
    <t>201710\20171007-01-008</t>
  </si>
  <si>
    <t>201710\20171007-01-009</t>
  </si>
  <si>
    <t>201710\20171007-01-010</t>
  </si>
  <si>
    <t>201710\20171007-01-011</t>
  </si>
  <si>
    <t>201710\20171007-01-012</t>
  </si>
  <si>
    <t>201710\20171007-01-013</t>
  </si>
  <si>
    <t>201710\20171007-01-014</t>
  </si>
  <si>
    <t>201710\20171007-01-015</t>
  </si>
  <si>
    <t>201710\20171007-01-016</t>
  </si>
  <si>
    <t>201710\20171007-01-017</t>
  </si>
  <si>
    <t>201710\20171007-01-018</t>
  </si>
  <si>
    <t>201710\20171007-01-019</t>
  </si>
  <si>
    <t>201710\20171007-01-020</t>
  </si>
  <si>
    <t>201710\20171007-01-021</t>
  </si>
  <si>
    <t>201710\20171007-01-022</t>
  </si>
  <si>
    <t>201710\20171007-01-023</t>
  </si>
  <si>
    <t>201710\20171007-01-024</t>
  </si>
  <si>
    <t>201710\20171007-01-025</t>
  </si>
  <si>
    <t>201710\20171007-01-026</t>
  </si>
  <si>
    <t>201710\20171007-01-027</t>
  </si>
  <si>
    <t>201710\20171007-01-028</t>
  </si>
  <si>
    <t>201710\20171007-01-029</t>
  </si>
  <si>
    <t>201710\20171007-01-030</t>
  </si>
  <si>
    <t>201710\20171007-01-031</t>
  </si>
  <si>
    <t>201710\20171007-01-032</t>
  </si>
  <si>
    <t>201710\20171007-01-033</t>
  </si>
  <si>
    <t>201710\20171007-01-034</t>
  </si>
  <si>
    <t>201710\20171007-01-035</t>
  </si>
  <si>
    <t>201710\20171007-01-036</t>
  </si>
  <si>
    <t>201710\20171007-01-037</t>
  </si>
  <si>
    <t>201710\20171007-01-038</t>
  </si>
  <si>
    <t>201710\20171007-01-039</t>
  </si>
  <si>
    <t>201710\20171007-01-040</t>
  </si>
  <si>
    <t>201710\20171007-01-041</t>
  </si>
  <si>
    <t>201710\20171007-01-042</t>
  </si>
  <si>
    <t>201710\20171007-01-043</t>
  </si>
  <si>
    <t>201710\20171007-01-044</t>
  </si>
  <si>
    <t>201710\20171007-01-045</t>
  </si>
  <si>
    <t>201710\20171007-01-046</t>
  </si>
  <si>
    <t>201710\20171007-01-047</t>
  </si>
  <si>
    <t>201710\20171007-01-048</t>
  </si>
  <si>
    <t>201710\20171007-01-049</t>
  </si>
  <si>
    <t>201710\20171007-01-050</t>
  </si>
  <si>
    <t>201710\20171007-01-051</t>
  </si>
  <si>
    <t>201710\20171007-01-052</t>
  </si>
  <si>
    <t>201710\20171007-01-053</t>
  </si>
  <si>
    <t>201710\20171007-01-054</t>
  </si>
  <si>
    <t>201710\20171007-01-055</t>
  </si>
  <si>
    <t>201710\20171007-01-056</t>
  </si>
  <si>
    <t>201710\20171007-01-057</t>
  </si>
  <si>
    <t>201710\20171007-01-058</t>
  </si>
  <si>
    <t>201710\20171007-01-059</t>
  </si>
  <si>
    <t>201710\20171007-01-060</t>
  </si>
  <si>
    <t>201710\20171007-01-061</t>
  </si>
  <si>
    <t>201710\20171007-01-062</t>
  </si>
  <si>
    <t>201710\20171007-01-063</t>
  </si>
  <si>
    <t>201710\20171007-01-064</t>
  </si>
  <si>
    <t>201710\20171007-01-065</t>
  </si>
  <si>
    <t>201710\20171007-01-066</t>
  </si>
  <si>
    <t>201710\20171007-01-067</t>
  </si>
  <si>
    <t>201710\20171007-01-068</t>
  </si>
  <si>
    <t>201710\20171007-01-069</t>
  </si>
  <si>
    <t>201710\20171007-01-070</t>
  </si>
  <si>
    <t>201710\20171007-01-071</t>
  </si>
  <si>
    <t>201710\20171007-01-072</t>
  </si>
  <si>
    <t>201710\20171007-01-073</t>
  </si>
  <si>
    <t>201710\20171007-01-074</t>
  </si>
  <si>
    <t>201710\20171007-01-075</t>
  </si>
  <si>
    <t>201710\20171007-01-076</t>
  </si>
  <si>
    <t>201710\20171007-01-077</t>
  </si>
  <si>
    <t>201710\20171007-01-078</t>
  </si>
  <si>
    <t>201710\20171007-01-079</t>
  </si>
  <si>
    <t>201710\20171007-01-080</t>
  </si>
  <si>
    <t>201710\20171007-01-081</t>
  </si>
  <si>
    <t>201710\20171007-01-082</t>
  </si>
  <si>
    <t>201710\20171007-01-083</t>
  </si>
  <si>
    <t>201710\20171007-01-084</t>
  </si>
  <si>
    <t>201710\20171007-01-085</t>
  </si>
  <si>
    <t>201710\20171007-01-086</t>
  </si>
  <si>
    <t>201710\20171007-01-087</t>
  </si>
  <si>
    <t>201710\20171007-01-088</t>
  </si>
  <si>
    <t>201710\20171007-01-089</t>
  </si>
  <si>
    <t>201710\20171007-01-090</t>
  </si>
  <si>
    <t>201710\20171007-01-091</t>
  </si>
  <si>
    <t>201710\20171007-01-092</t>
  </si>
  <si>
    <t>201710\20171007-01-093</t>
  </si>
  <si>
    <t>Solvent Blank</t>
  </si>
  <si>
    <t>20171010-01</t>
  </si>
  <si>
    <t>201710\20171010-01-001</t>
  </si>
  <si>
    <t>201710\20171010-01-002</t>
  </si>
  <si>
    <t>201710\20171010-01-003</t>
  </si>
  <si>
    <t>201710\20171010-01-004</t>
  </si>
  <si>
    <t>201710\20171010-01-005</t>
  </si>
  <si>
    <t>201710\20171010-01-006</t>
  </si>
  <si>
    <t>201710\20171010-01-007</t>
  </si>
  <si>
    <t>201710\20171010-01-008</t>
  </si>
  <si>
    <t>201710\20171010-01-009</t>
  </si>
  <si>
    <t>201710\20171010-01-010</t>
  </si>
  <si>
    <t>201710\20171010-01-011</t>
  </si>
  <si>
    <t>201710\20171010-01-012</t>
  </si>
  <si>
    <t>201710\20171010-01-013</t>
  </si>
  <si>
    <t>201710\20171010-01-014</t>
  </si>
  <si>
    <t>201710\20171010-01-015</t>
  </si>
  <si>
    <t>201710\20171010-01-016</t>
  </si>
  <si>
    <t>201710\20171010-01-017</t>
  </si>
  <si>
    <t>201710\20171010-01-018</t>
  </si>
  <si>
    <t>201710\20171010-01-019</t>
  </si>
  <si>
    <t>201710\20171010-01-020</t>
  </si>
  <si>
    <t>201710\20171010-01-021</t>
  </si>
  <si>
    <t>201710\20171010-01-022</t>
  </si>
  <si>
    <t>201710\20171010-01-023</t>
  </si>
  <si>
    <t>201710\20171010-01-024</t>
  </si>
  <si>
    <t>201710\20171010-01-025</t>
  </si>
  <si>
    <t>201710\20171010-01-026</t>
  </si>
  <si>
    <t>201710\20171010-01-027</t>
  </si>
  <si>
    <t>201710\20171010-01-028</t>
  </si>
  <si>
    <t>201710\20171010-01-029</t>
  </si>
  <si>
    <t>201710\20171010-01-030</t>
  </si>
  <si>
    <t>201710\20171010-01-031</t>
  </si>
  <si>
    <t>201710\20171010-01-032</t>
  </si>
  <si>
    <t>201710\20171010-01-033</t>
  </si>
  <si>
    <t>201710\20171010-01-034</t>
  </si>
  <si>
    <t>201710\20171010-01-035</t>
  </si>
  <si>
    <t>201710\20171010-01-036</t>
  </si>
  <si>
    <t>201710\20171010-01-037</t>
  </si>
  <si>
    <t>201710\20171010-01-038</t>
  </si>
  <si>
    <t>201710\20171010-01-039</t>
  </si>
  <si>
    <t>201710\20171010-01-040</t>
  </si>
  <si>
    <t>201710\20171010-01-041</t>
  </si>
  <si>
    <t>201710\20171010-01-042</t>
  </si>
  <si>
    <t>201710\20171010-01-043</t>
  </si>
  <si>
    <t>201710\20171010-01-044</t>
  </si>
  <si>
    <t>201710\20171010-01-045</t>
  </si>
  <si>
    <t>201710\20171010-01-046</t>
  </si>
  <si>
    <t>201710\20171010-01-047</t>
  </si>
  <si>
    <t>201710\20171010-01-048</t>
  </si>
  <si>
    <t>201710\20171010-01-049</t>
  </si>
  <si>
    <t>201710\20171010-01-050</t>
  </si>
  <si>
    <t>201710\20171010-01-051</t>
  </si>
  <si>
    <t>201710\20171010-01-052</t>
  </si>
  <si>
    <t>201710\20171010-01-053</t>
  </si>
  <si>
    <t>201710\20171010-01-054</t>
  </si>
  <si>
    <t>201710\20171010-01-055</t>
  </si>
  <si>
    <t>201710\20171010-01-056</t>
  </si>
  <si>
    <t>201710\20171010-01-057</t>
  </si>
  <si>
    <t>201710\20171010-01-058</t>
  </si>
  <si>
    <t>201710\20171010-01-059</t>
  </si>
  <si>
    <t>201710\20171010-01-060</t>
  </si>
  <si>
    <t>201710\20171010-01-061</t>
  </si>
  <si>
    <t>201710\20171010-01-062</t>
  </si>
  <si>
    <t>201710\20171010-01-063</t>
  </si>
  <si>
    <t>201710\20171010-01-064</t>
  </si>
  <si>
    <t>201710\20171010-01-065</t>
  </si>
  <si>
    <t>201710\20171010-01-066</t>
  </si>
  <si>
    <t>201710\20171010-01-067</t>
  </si>
  <si>
    <t>201710\20171010-01-068</t>
  </si>
  <si>
    <t>201710\20171010-01-069</t>
  </si>
  <si>
    <t>201710\20171010-01-070</t>
  </si>
  <si>
    <t>201710\20171010-01-071</t>
  </si>
  <si>
    <t>201710\20171010-01-072</t>
  </si>
  <si>
    <t>Worksheet: 20171010-01 DCF Batch</t>
  </si>
  <si>
    <t>Worksheet: 20171010-02 4-OH DCF Batch</t>
  </si>
  <si>
    <t>20171010-02</t>
  </si>
  <si>
    <t>201710\20171010-02-001</t>
  </si>
  <si>
    <t>201710\20171010-02-002</t>
  </si>
  <si>
    <t>201710\20171010-02-003</t>
  </si>
  <si>
    <t>201710\20171010-02-004</t>
  </si>
  <si>
    <t>201710\20171010-02-005</t>
  </si>
  <si>
    <t>201710\20171010-02-006</t>
  </si>
  <si>
    <t>201710\20171010-02-007</t>
  </si>
  <si>
    <t>201710\20171010-02-008</t>
  </si>
  <si>
    <t>201710\20171010-02-009</t>
  </si>
  <si>
    <t>201710\20171010-02-010</t>
  </si>
  <si>
    <t>201710\20171010-02-011</t>
  </si>
  <si>
    <t>201710\20171010-02-012</t>
  </si>
  <si>
    <t>201710\20171010-02-013</t>
  </si>
  <si>
    <t>201710\20171010-02-014</t>
  </si>
  <si>
    <t>201710\20171010-02-015</t>
  </si>
  <si>
    <t>201710\20171010-02-016</t>
  </si>
  <si>
    <t>201710\20171010-02-017</t>
  </si>
  <si>
    <t>201710\20171010-02-018</t>
  </si>
  <si>
    <t>201710\20171010-02-019</t>
  </si>
  <si>
    <t>201710\20171010-02-020</t>
  </si>
  <si>
    <t>201710\20171010-02-021</t>
  </si>
  <si>
    <t>201710\20171010-02-022</t>
  </si>
  <si>
    <t>201710\20171010-02-023</t>
  </si>
  <si>
    <t>201710\20171010-02-024</t>
  </si>
  <si>
    <t>201710\20171010-02-025</t>
  </si>
  <si>
    <t>201710\20171010-02-026</t>
  </si>
  <si>
    <t>201710\20171010-02-027</t>
  </si>
  <si>
    <t>201710\20171010-02-028</t>
  </si>
  <si>
    <t>20171011-01</t>
  </si>
  <si>
    <t>201710\20171011-01-001</t>
  </si>
  <si>
    <t>201710\20171011-01-002</t>
  </si>
  <si>
    <t>201710\20171011-01-003</t>
  </si>
  <si>
    <t>201710\20171011-01-004</t>
  </si>
  <si>
    <t>201710\20171011-01-005</t>
  </si>
  <si>
    <t>201710\20171011-01-006</t>
  </si>
  <si>
    <t>201710\20171011-01-007</t>
  </si>
  <si>
    <t>201710\20171011-01-008</t>
  </si>
  <si>
    <t>201710\20171011-01-009</t>
  </si>
  <si>
    <t>Worksheet: 20171011 4-OH DCF Batch</t>
  </si>
  <si>
    <t>20171011-02</t>
  </si>
  <si>
    <t>201710\20171011-02-001</t>
  </si>
  <si>
    <t>201710\20171011-02-002</t>
  </si>
  <si>
    <t>201710\20171011-02-003</t>
  </si>
  <si>
    <t>201710\20171011-02-004</t>
  </si>
  <si>
    <t>201710\20171011-02-005</t>
  </si>
  <si>
    <t>201710\20171011-02-006</t>
  </si>
  <si>
    <t>201710\20171011-02-007</t>
  </si>
  <si>
    <t>Worksheet: 20171011 DCF Batch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</si>
</sst>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2" fontId="0" fillId="3" borderId="0" xfId="0" applyNumberFormat="1" applyFill="1" applyAlignment="1">
      <alignment horizontal="center"/>
    </xf>
    <xf numFmtId="0" fontId="0" fillId="3" borderId="0" xfId="0" applyFill="1"/>
    <xf numFmtId="2" fontId="0" fillId="3" borderId="0" xfId="0" applyNumberFormat="1" applyFill="1"/>
    <xf numFmtId="0" fontId="1" fillId="0" borderId="0" xfId="0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2" fontId="1" fillId="3" borderId="0" xfId="0" applyNumberFormat="1" applyFont="1" applyFill="1" applyBorder="1" applyAlignment="1">
      <alignment horizontal="center" vertical="center" wrapText="1"/>
    </xf>
    <xf numFmtId="2" fontId="0" fillId="0" borderId="0" xfId="0" applyNumberFormat="1" applyFill="1" applyAlignment="1">
      <alignment horizontal="center" vertical="center" wrapText="1"/>
    </xf>
    <xf numFmtId="2" fontId="0" fillId="2" borderId="0" xfId="0" applyNumberFormat="1" applyFill="1" applyAlignment="1">
      <alignment horizontal="center"/>
    </xf>
    <xf numFmtId="0" fontId="0" fillId="0" borderId="0" xfId="0" applyFill="1" applyAlignment="1">
      <alignment horizontal="left"/>
    </xf>
    <xf numFmtId="2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2" fontId="0" fillId="0" borderId="0" xfId="0" applyNumberFormat="1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1" fillId="0" borderId="0" xfId="0" applyFont="1" applyFill="1" applyBorder="1"/>
    <xf numFmtId="0" fontId="0" fillId="0" borderId="0" xfId="0" applyFill="1" applyBorder="1"/>
    <xf numFmtId="2" fontId="1" fillId="0" borderId="0" xfId="0" applyNumberFormat="1" applyFont="1" applyFill="1" applyAlignment="1">
      <alignment horizontal="left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1" fontId="0" fillId="3" borderId="0" xfId="0" applyNumberFormat="1" applyFill="1" applyBorder="1" applyAlignment="1">
      <alignment horizontal="center"/>
    </xf>
    <xf numFmtId="2" fontId="0" fillId="3" borderId="0" xfId="0" applyNumberForma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0" fillId="0" borderId="0" xfId="0" applyFill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1" fontId="0" fillId="2" borderId="0" xfId="0" applyNumberFormat="1" applyFill="1" applyAlignment="1">
      <alignment horizontal="center"/>
    </xf>
    <xf numFmtId="2" fontId="0" fillId="2" borderId="0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2" fontId="0" fillId="4" borderId="0" xfId="0" applyNumberFormat="1" applyFill="1" applyAlignment="1">
      <alignment horizontal="center"/>
    </xf>
    <xf numFmtId="2" fontId="0" fillId="2" borderId="0" xfId="0" applyNumberFormat="1" applyFill="1"/>
    <xf numFmtId="0" fontId="1" fillId="2" borderId="0" xfId="0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4" borderId="0" xfId="0" applyNumberFormat="1" applyFill="1" applyAlignment="1">
      <alignment horizontal="center"/>
    </xf>
    <xf numFmtId="1" fontId="1" fillId="3" borderId="0" xfId="0" applyNumberFormat="1" applyFont="1" applyFill="1" applyBorder="1" applyAlignment="1">
      <alignment horizontal="center" vertical="center" wrapText="1"/>
    </xf>
    <xf numFmtId="1" fontId="0" fillId="0" borderId="0" xfId="0" applyNumberForma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3" fillId="0" borderId="0" xfId="0" applyFont="1" applyFill="1"/>
    <xf numFmtId="0" fontId="1" fillId="0" borderId="4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11" fontId="0" fillId="0" borderId="0" xfId="0" applyNumberFormat="1" applyFill="1" applyBorder="1" applyAlignment="1">
      <alignment horizontal="center"/>
    </xf>
    <xf numFmtId="11" fontId="0" fillId="0" borderId="0" xfId="0" applyNumberFormat="1" applyFill="1" applyAlignment="1">
      <alignment horizontal="center"/>
    </xf>
    <xf numFmtId="0" fontId="4" fillId="0" borderId="0" xfId="0" applyFont="1" applyFill="1" applyBorder="1"/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1" fillId="0" borderId="0" xfId="0" applyFont="1"/>
    <xf numFmtId="1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17" fontId="0" fillId="0" borderId="0" xfId="0" applyNumberFormat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17" fontId="0" fillId="0" borderId="0" xfId="0" applyNumberFormat="1" applyFill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1" fillId="0" borderId="0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left"/>
    </xf>
    <xf numFmtId="1" fontId="0" fillId="0" borderId="0" xfId="0" applyNumberFormat="1"/>
    <xf numFmtId="1" fontId="0" fillId="3" borderId="0" xfId="0" applyNumberFormat="1" applyFill="1" applyAlignment="1">
      <alignment horizontal="left"/>
    </xf>
    <xf numFmtId="1" fontId="0" fillId="3" borderId="0" xfId="0" applyNumberFormat="1" applyFill="1" applyAlignment="1">
      <alignment horizontal="center"/>
    </xf>
    <xf numFmtId="1" fontId="1" fillId="2" borderId="0" xfId="0" applyNumberFormat="1" applyFont="1" applyFill="1"/>
    <xf numFmtId="1" fontId="1" fillId="2" borderId="0" xfId="0" applyNumberFormat="1" applyFont="1" applyFill="1" applyBorder="1" applyAlignment="1">
      <alignment horizontal="center" vertical="center" wrapText="1"/>
    </xf>
    <xf numFmtId="1" fontId="0" fillId="4" borderId="0" xfId="0" applyNumberFormat="1" applyFill="1" applyAlignment="1">
      <alignment horizontal="center"/>
    </xf>
    <xf numFmtId="1" fontId="0" fillId="0" borderId="0" xfId="0" applyNumberFormat="1" applyFill="1"/>
    <xf numFmtId="0" fontId="9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10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/>
    </xf>
    <xf numFmtId="0" fontId="0" fillId="0" borderId="0" xfId="0" applyFill="1" applyAlignment="1">
      <alignment horizontal="right"/>
    </xf>
    <xf numFmtId="0" fontId="1" fillId="0" borderId="0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9"/>
  <sheetViews>
    <sheetView zoomScale="70" zoomScaleNormal="70" workbookViewId="0">
      <selection activeCell="A2" sqref="A2:XFD3"/>
    </sheetView>
  </sheetViews>
  <sheetFormatPr defaultRowHeight="15" x14ac:dyDescent="0.25"/>
  <cols>
    <col min="2" max="2" width="31.28515625" customWidth="1"/>
    <col min="3" max="3" width="8.140625" bestFit="1" customWidth="1"/>
    <col min="4" max="4" width="12" style="1" customWidth="1"/>
    <col min="5" max="5" width="13" style="1" customWidth="1"/>
    <col min="6" max="6" width="8.42578125" style="1" customWidth="1"/>
    <col min="7" max="7" width="17.28515625" style="1" bestFit="1" customWidth="1"/>
    <col min="8" max="8" width="14.42578125" style="1" customWidth="1"/>
    <col min="9" max="9" width="10.42578125" style="1" bestFit="1" customWidth="1"/>
    <col min="10" max="10" width="8.5703125" style="1" bestFit="1" customWidth="1"/>
    <col min="11" max="11" width="10.7109375" style="1" bestFit="1" customWidth="1"/>
    <col min="12" max="12" width="2.7109375" customWidth="1"/>
    <col min="13" max="13" width="13.42578125" customWidth="1"/>
    <col min="14" max="14" width="6.7109375" bestFit="1" customWidth="1"/>
    <col min="15" max="15" width="15" customWidth="1"/>
    <col min="16" max="16" width="26.5703125" customWidth="1"/>
    <col min="17" max="17" width="9.7109375" customWidth="1"/>
    <col min="18" max="18" width="12.85546875" customWidth="1"/>
  </cols>
  <sheetData>
    <row r="1" spans="1:18" x14ac:dyDescent="0.25">
      <c r="A1" t="s">
        <v>100</v>
      </c>
    </row>
    <row r="2" spans="1:18" x14ac:dyDescent="0.25">
      <c r="A2" t="s">
        <v>357</v>
      </c>
      <c r="D2"/>
      <c r="E2"/>
      <c r="F2"/>
      <c r="G2"/>
      <c r="H2"/>
      <c r="M2" s="1"/>
      <c r="O2" s="2"/>
      <c r="P2" s="3"/>
      <c r="R2" s="3"/>
    </row>
    <row r="3" spans="1:18" x14ac:dyDescent="0.25">
      <c r="A3" t="s">
        <v>358</v>
      </c>
      <c r="D3"/>
      <c r="E3"/>
      <c r="F3"/>
      <c r="G3"/>
      <c r="H3"/>
      <c r="M3" s="1"/>
      <c r="O3" s="2"/>
      <c r="P3" s="3"/>
      <c r="R3" s="3"/>
    </row>
    <row r="4" spans="1:18" x14ac:dyDescent="0.25">
      <c r="A4" t="s">
        <v>1</v>
      </c>
    </row>
    <row r="5" spans="1:18" x14ac:dyDescent="0.25">
      <c r="A5" t="s">
        <v>342</v>
      </c>
    </row>
    <row r="6" spans="1:18" x14ac:dyDescent="0.25">
      <c r="A6" t="s">
        <v>343</v>
      </c>
    </row>
    <row r="7" spans="1:18" x14ac:dyDescent="0.25">
      <c r="A7" t="s">
        <v>2</v>
      </c>
    </row>
    <row r="8" spans="1:18" x14ac:dyDescent="0.25">
      <c r="A8" s="4"/>
      <c r="B8" s="4"/>
      <c r="C8" s="4"/>
      <c r="D8" s="5"/>
    </row>
    <row r="9" spans="1:18" ht="26.25" x14ac:dyDescent="0.4">
      <c r="A9" s="69" t="s">
        <v>101</v>
      </c>
      <c r="B9" s="4"/>
      <c r="C9" s="4"/>
      <c r="D9" s="5"/>
    </row>
    <row r="10" spans="1:18" ht="26.25" x14ac:dyDescent="0.4">
      <c r="A10" s="69"/>
      <c r="B10" s="4"/>
      <c r="C10" s="4"/>
      <c r="D10" s="5"/>
      <c r="E10" s="59" t="s">
        <v>86</v>
      </c>
      <c r="M10" s="59" t="s">
        <v>87</v>
      </c>
    </row>
    <row r="11" spans="1:18" ht="15.75" thickBot="1" x14ac:dyDescent="0.3">
      <c r="A11" s="4"/>
      <c r="B11" s="4"/>
      <c r="C11" s="4"/>
      <c r="D11" s="5"/>
      <c r="G11" s="70" t="s">
        <v>102</v>
      </c>
      <c r="H11" s="71"/>
      <c r="I11" s="71"/>
      <c r="J11" s="71"/>
      <c r="K11" s="71"/>
      <c r="N11" s="1"/>
      <c r="O11" s="70" t="s">
        <v>102</v>
      </c>
      <c r="P11" s="71"/>
      <c r="Q11" s="71"/>
      <c r="R11" s="71"/>
    </row>
    <row r="12" spans="1:18" ht="15.75" thickTop="1" x14ac:dyDescent="0.25">
      <c r="A12" s="4"/>
      <c r="B12" s="4"/>
      <c r="C12" s="4"/>
      <c r="D12" s="5"/>
      <c r="G12" s="1" t="s">
        <v>103</v>
      </c>
      <c r="H12" s="1" t="s">
        <v>104</v>
      </c>
      <c r="M12" s="1"/>
      <c r="N12" s="1"/>
      <c r="O12" s="1"/>
      <c r="P12" s="1"/>
      <c r="Q12" s="1"/>
      <c r="R12" s="1"/>
    </row>
    <row r="13" spans="1:18" ht="15.75" thickBot="1" x14ac:dyDescent="0.3">
      <c r="A13" s="4"/>
      <c r="B13" s="4"/>
      <c r="C13" s="4"/>
      <c r="D13" s="58" t="s">
        <v>83</v>
      </c>
      <c r="E13" s="72" t="s">
        <v>105</v>
      </c>
      <c r="F13" s="72"/>
      <c r="G13" s="73"/>
      <c r="H13" s="73" t="s">
        <v>106</v>
      </c>
      <c r="I13" s="73" t="s">
        <v>107</v>
      </c>
      <c r="J13" s="73" t="s">
        <v>106</v>
      </c>
      <c r="K13" s="73" t="s">
        <v>107</v>
      </c>
      <c r="L13" s="4"/>
      <c r="M13" s="72" t="s">
        <v>105</v>
      </c>
      <c r="N13" s="72"/>
      <c r="O13" s="73" t="s">
        <v>106</v>
      </c>
      <c r="P13" s="73" t="s">
        <v>107</v>
      </c>
      <c r="Q13" s="73" t="s">
        <v>106</v>
      </c>
      <c r="R13" s="73" t="s">
        <v>107</v>
      </c>
    </row>
    <row r="14" spans="1:18" x14ac:dyDescent="0.25">
      <c r="A14" s="4"/>
      <c r="B14" s="15" t="s">
        <v>8</v>
      </c>
      <c r="C14" s="16" t="s">
        <v>9</v>
      </c>
      <c r="D14" s="16" t="s">
        <v>84</v>
      </c>
      <c r="E14" s="58" t="s">
        <v>82</v>
      </c>
      <c r="F14" s="58" t="s">
        <v>81</v>
      </c>
      <c r="G14" s="4" t="s">
        <v>108</v>
      </c>
      <c r="H14" s="58" t="s">
        <v>82</v>
      </c>
      <c r="I14" s="58" t="s">
        <v>82</v>
      </c>
      <c r="J14" s="58" t="s">
        <v>81</v>
      </c>
      <c r="K14" s="58" t="s">
        <v>81</v>
      </c>
      <c r="L14" s="4"/>
      <c r="M14" s="58" t="s">
        <v>82</v>
      </c>
      <c r="N14" s="58" t="s">
        <v>81</v>
      </c>
      <c r="O14" s="58" t="s">
        <v>82</v>
      </c>
      <c r="P14" s="58" t="s">
        <v>82</v>
      </c>
      <c r="Q14" s="58" t="s">
        <v>81</v>
      </c>
      <c r="R14" s="58" t="s">
        <v>81</v>
      </c>
    </row>
    <row r="15" spans="1:18" x14ac:dyDescent="0.25">
      <c r="A15" s="4"/>
      <c r="B15" s="5" t="s">
        <v>17</v>
      </c>
      <c r="C15" s="6">
        <v>179.22</v>
      </c>
      <c r="D15" s="6" t="s">
        <v>85</v>
      </c>
      <c r="E15" s="5"/>
      <c r="F15" s="5">
        <v>4.7</v>
      </c>
      <c r="G15" s="4" t="s">
        <v>108</v>
      </c>
      <c r="H15" s="74">
        <v>9</v>
      </c>
      <c r="I15" s="74">
        <v>900</v>
      </c>
      <c r="J15" s="74">
        <v>50.217609641781067</v>
      </c>
      <c r="K15" s="74">
        <v>5021.7609641781064</v>
      </c>
      <c r="L15" s="4"/>
      <c r="M15" s="5"/>
      <c r="N15" s="5">
        <v>3.1</v>
      </c>
      <c r="O15" s="74">
        <v>6</v>
      </c>
      <c r="P15" s="74">
        <v>600</v>
      </c>
      <c r="Q15" s="74">
        <v>33.47840642785404</v>
      </c>
      <c r="R15" s="74">
        <v>3347.8406427854043</v>
      </c>
    </row>
    <row r="16" spans="1:18" x14ac:dyDescent="0.25">
      <c r="A16" s="4"/>
      <c r="B16" s="5" t="s">
        <v>19</v>
      </c>
      <c r="C16" s="6">
        <v>151.16</v>
      </c>
      <c r="D16" s="6" t="s">
        <v>85</v>
      </c>
      <c r="E16" s="5"/>
      <c r="F16" s="5">
        <v>14</v>
      </c>
      <c r="G16" s="4" t="s">
        <v>108</v>
      </c>
      <c r="H16" s="74">
        <v>8</v>
      </c>
      <c r="I16" s="74">
        <v>800</v>
      </c>
      <c r="J16" s="74">
        <v>52.924053982535071</v>
      </c>
      <c r="K16" s="74">
        <v>5292.4053982535079</v>
      </c>
      <c r="L16" s="4"/>
      <c r="M16" s="5"/>
      <c r="N16" s="5">
        <v>9.8000000000000007</v>
      </c>
      <c r="O16" s="74">
        <v>5.333333333333333</v>
      </c>
      <c r="P16" s="74">
        <v>533.33333333333337</v>
      </c>
      <c r="Q16" s="74">
        <v>35.282702655023378</v>
      </c>
      <c r="R16" s="74">
        <v>3528.2702655023381</v>
      </c>
    </row>
    <row r="17" spans="1:18" x14ac:dyDescent="0.25">
      <c r="A17" s="4"/>
      <c r="B17" s="5" t="s">
        <v>51</v>
      </c>
      <c r="C17" s="6">
        <v>271.39999999999998</v>
      </c>
      <c r="D17" s="6" t="s">
        <v>85</v>
      </c>
      <c r="E17" s="5"/>
      <c r="F17" s="5">
        <v>4.7</v>
      </c>
      <c r="G17" s="4" t="s">
        <v>108</v>
      </c>
      <c r="H17" s="74">
        <v>15</v>
      </c>
      <c r="I17" s="74">
        <v>1500</v>
      </c>
      <c r="J17" s="74">
        <v>55.26897568165073</v>
      </c>
      <c r="K17" s="74">
        <v>5526.8975681650736</v>
      </c>
      <c r="L17" s="4"/>
      <c r="M17" s="5"/>
      <c r="N17" s="5">
        <v>3.1</v>
      </c>
      <c r="O17" s="74">
        <v>10</v>
      </c>
      <c r="P17" s="74">
        <v>1000</v>
      </c>
      <c r="Q17" s="74">
        <v>36.845983787767153</v>
      </c>
      <c r="R17" s="74">
        <v>3684.5983787767154</v>
      </c>
    </row>
    <row r="18" spans="1:18" x14ac:dyDescent="0.25">
      <c r="A18" s="4"/>
      <c r="B18" s="5" t="s">
        <v>53</v>
      </c>
      <c r="C18" s="1">
        <v>257.37099999999998</v>
      </c>
      <c r="D18" s="6" t="s">
        <v>85</v>
      </c>
      <c r="E18" s="5"/>
      <c r="F18" s="5">
        <v>5.7</v>
      </c>
      <c r="G18" s="4" t="s">
        <v>109</v>
      </c>
      <c r="H18" s="74">
        <v>13.2645928434693</v>
      </c>
      <c r="I18" s="74">
        <v>1326.45928434693</v>
      </c>
      <c r="J18" s="74">
        <v>51.538801354734211</v>
      </c>
      <c r="K18" s="74">
        <v>5153.8801354734214</v>
      </c>
      <c r="L18" s="4"/>
      <c r="M18" s="5"/>
      <c r="N18" s="5">
        <v>3.8</v>
      </c>
      <c r="O18" s="75">
        <f>H18*100/150</f>
        <v>8.8430618956461995</v>
      </c>
      <c r="P18" s="75">
        <f>I18*100/150</f>
        <v>884.3061895646199</v>
      </c>
      <c r="Q18" s="75">
        <f>J18*100/150</f>
        <v>34.359200903156143</v>
      </c>
      <c r="R18" s="75">
        <f>K18*100/150</f>
        <v>3435.9200903156143</v>
      </c>
    </row>
    <row r="19" spans="1:18" x14ac:dyDescent="0.25">
      <c r="A19" s="4"/>
      <c r="B19" s="5" t="s">
        <v>49</v>
      </c>
      <c r="C19" s="3">
        <v>471.673</v>
      </c>
      <c r="D19" s="6" t="s">
        <v>85</v>
      </c>
      <c r="E19" s="5"/>
      <c r="F19" s="5"/>
      <c r="G19" s="4" t="s">
        <v>110</v>
      </c>
      <c r="H19" s="74">
        <v>59.921999999999997</v>
      </c>
      <c r="I19" s="74">
        <v>2996.1</v>
      </c>
      <c r="J19" s="74">
        <v>127.04140368433214</v>
      </c>
      <c r="K19" s="74">
        <v>6352.0701842166072</v>
      </c>
      <c r="L19" s="4"/>
      <c r="M19" s="5"/>
      <c r="N19" s="5"/>
      <c r="O19" s="75">
        <f t="shared" ref="O19:R28" si="0">H19*100/150</f>
        <v>39.948</v>
      </c>
      <c r="P19" s="75">
        <f t="shared" si="0"/>
        <v>1997.4</v>
      </c>
      <c r="Q19" s="75">
        <f t="shared" si="0"/>
        <v>84.694269122888102</v>
      </c>
      <c r="R19" s="75">
        <f t="shared" si="0"/>
        <v>4234.7134561444054</v>
      </c>
    </row>
    <row r="20" spans="1:18" x14ac:dyDescent="0.25">
      <c r="A20" s="4"/>
      <c r="B20" s="5" t="s">
        <v>48</v>
      </c>
      <c r="C20" s="6">
        <v>487.67</v>
      </c>
      <c r="D20" s="6" t="s">
        <v>85</v>
      </c>
      <c r="E20" s="5"/>
      <c r="F20" s="5">
        <v>6.9</v>
      </c>
      <c r="G20" s="4" t="s">
        <v>110</v>
      </c>
      <c r="H20" s="74">
        <v>25.44</v>
      </c>
      <c r="I20" s="74">
        <v>1272</v>
      </c>
      <c r="J20" s="74">
        <v>52.166424016240484</v>
      </c>
      <c r="K20" s="74">
        <v>2608.321200812024</v>
      </c>
      <c r="L20" s="4"/>
      <c r="M20" s="5"/>
      <c r="N20" s="5">
        <v>4.5999999999999996</v>
      </c>
      <c r="O20" s="75">
        <f t="shared" si="0"/>
        <v>16.96</v>
      </c>
      <c r="P20" s="75">
        <f t="shared" si="0"/>
        <v>848</v>
      </c>
      <c r="Q20" s="75">
        <f t="shared" si="0"/>
        <v>34.777616010826989</v>
      </c>
      <c r="R20" s="75">
        <f t="shared" si="0"/>
        <v>1738.8808005413493</v>
      </c>
    </row>
    <row r="21" spans="1:18" x14ac:dyDescent="0.25">
      <c r="A21" s="4"/>
      <c r="B21" s="5" t="s">
        <v>72</v>
      </c>
      <c r="C21" s="3">
        <v>296.14999999999998</v>
      </c>
      <c r="D21" s="3" t="s">
        <v>89</v>
      </c>
      <c r="E21" s="5"/>
      <c r="F21" s="5">
        <v>4.8</v>
      </c>
      <c r="G21" s="4" t="s">
        <v>108</v>
      </c>
      <c r="H21" s="74">
        <v>17.203079999999996</v>
      </c>
      <c r="I21" s="74">
        <v>1720.3079999999995</v>
      </c>
      <c r="J21" s="74">
        <v>58.089076481512748</v>
      </c>
      <c r="K21" s="74">
        <v>5808.9076481512748</v>
      </c>
      <c r="L21" s="4"/>
      <c r="M21" s="5"/>
      <c r="N21" s="5">
        <v>3.2</v>
      </c>
      <c r="O21" s="75">
        <f t="shared" si="0"/>
        <v>11.468719999999998</v>
      </c>
      <c r="P21" s="75">
        <f t="shared" si="0"/>
        <v>1146.8719999999996</v>
      </c>
      <c r="Q21" s="75">
        <f t="shared" si="0"/>
        <v>38.726050987675166</v>
      </c>
      <c r="R21" s="75">
        <f t="shared" si="0"/>
        <v>3872.6050987675167</v>
      </c>
    </row>
    <row r="22" spans="1:18" x14ac:dyDescent="0.25">
      <c r="A22" s="4"/>
      <c r="B22" s="5" t="s">
        <v>55</v>
      </c>
      <c r="C22" s="6">
        <v>312.14999999999998</v>
      </c>
      <c r="D22" s="6" t="s">
        <v>85</v>
      </c>
      <c r="E22" s="5"/>
      <c r="F22" s="5">
        <v>3.7</v>
      </c>
      <c r="G22" s="4" t="s">
        <v>108</v>
      </c>
      <c r="H22" s="74">
        <v>15.700000000000003</v>
      </c>
      <c r="I22" s="74">
        <v>1570</v>
      </c>
      <c r="J22" s="74">
        <v>50.296331891718722</v>
      </c>
      <c r="K22" s="74">
        <v>5029.6331891718728</v>
      </c>
      <c r="L22" s="4"/>
      <c r="M22" s="5"/>
      <c r="N22" s="5">
        <v>2.5</v>
      </c>
      <c r="O22" s="75">
        <f t="shared" si="0"/>
        <v>10.466666666666669</v>
      </c>
      <c r="P22" s="75">
        <f t="shared" si="0"/>
        <v>1046.6666666666667</v>
      </c>
      <c r="Q22" s="75">
        <f t="shared" si="0"/>
        <v>33.530887927812479</v>
      </c>
      <c r="R22" s="75">
        <f t="shared" si="0"/>
        <v>3353.0887927812487</v>
      </c>
    </row>
    <row r="23" spans="1:18" x14ac:dyDescent="0.25">
      <c r="A23" s="4"/>
      <c r="B23" s="5" t="s">
        <v>70</v>
      </c>
      <c r="C23" s="3">
        <v>169.57</v>
      </c>
      <c r="D23" s="3" t="s">
        <v>89</v>
      </c>
      <c r="E23" s="5"/>
      <c r="F23" s="5">
        <v>28</v>
      </c>
      <c r="G23" s="4" t="s">
        <v>111</v>
      </c>
      <c r="H23" s="74">
        <v>50.634999999999998</v>
      </c>
      <c r="I23" s="74">
        <v>1012.7</v>
      </c>
      <c r="J23" s="74">
        <v>298.60824438285061</v>
      </c>
      <c r="K23" s="74">
        <v>5972.1648876570134</v>
      </c>
      <c r="L23" s="4"/>
      <c r="M23" s="5"/>
      <c r="N23" s="5">
        <v>19</v>
      </c>
      <c r="O23" s="75">
        <f t="shared" si="0"/>
        <v>33.756666666666668</v>
      </c>
      <c r="P23" s="75">
        <f t="shared" si="0"/>
        <v>675.13333333333333</v>
      </c>
      <c r="Q23" s="75">
        <f t="shared" si="0"/>
        <v>199.0721629219004</v>
      </c>
      <c r="R23" s="75">
        <f t="shared" si="0"/>
        <v>3981.4432584380088</v>
      </c>
    </row>
    <row r="24" spans="1:18" x14ac:dyDescent="0.25">
      <c r="A24" s="4"/>
      <c r="B24" s="5" t="s">
        <v>68</v>
      </c>
      <c r="C24" s="1">
        <v>185.56</v>
      </c>
      <c r="D24" s="1" t="s">
        <v>89</v>
      </c>
      <c r="E24" s="5"/>
      <c r="F24" s="5">
        <v>7.1</v>
      </c>
      <c r="G24" s="4" t="s">
        <v>109</v>
      </c>
      <c r="H24" s="74">
        <v>18.96</v>
      </c>
      <c r="I24" s="74">
        <v>948</v>
      </c>
      <c r="J24" s="74">
        <v>102.17719336063804</v>
      </c>
      <c r="K24" s="74">
        <v>5108.8596680319024</v>
      </c>
      <c r="L24" s="4"/>
      <c r="M24" s="5"/>
      <c r="N24" s="5">
        <v>4.7</v>
      </c>
      <c r="O24" s="75">
        <f t="shared" si="0"/>
        <v>12.64</v>
      </c>
      <c r="P24" s="75">
        <f t="shared" si="0"/>
        <v>632</v>
      </c>
      <c r="Q24" s="75">
        <f t="shared" si="0"/>
        <v>68.118128907092029</v>
      </c>
      <c r="R24" s="75">
        <f t="shared" si="0"/>
        <v>3405.9064453546016</v>
      </c>
    </row>
    <row r="25" spans="1:18" x14ac:dyDescent="0.25">
      <c r="A25" s="4"/>
      <c r="B25" s="43" t="s">
        <v>57</v>
      </c>
      <c r="C25" s="6">
        <v>221.26</v>
      </c>
      <c r="D25" s="6" t="s">
        <v>85</v>
      </c>
      <c r="E25" s="5"/>
      <c r="F25" s="5">
        <v>4.2</v>
      </c>
      <c r="G25" s="4" t="s">
        <v>108</v>
      </c>
      <c r="H25" s="74">
        <v>12.544000000000004</v>
      </c>
      <c r="I25" s="74">
        <v>1254.4000000000003</v>
      </c>
      <c r="J25" s="74">
        <v>56.693482780439332</v>
      </c>
      <c r="K25" s="74">
        <v>5669.3482780439326</v>
      </c>
      <c r="L25" s="4"/>
      <c r="M25" s="5"/>
      <c r="N25" s="5">
        <v>2.8</v>
      </c>
      <c r="O25" s="75">
        <f t="shared" si="0"/>
        <v>8.3626666666666694</v>
      </c>
      <c r="P25" s="75">
        <f t="shared" si="0"/>
        <v>836.26666666666688</v>
      </c>
      <c r="Q25" s="75">
        <f t="shared" si="0"/>
        <v>37.795655186959557</v>
      </c>
      <c r="R25" s="75">
        <f t="shared" si="0"/>
        <v>3779.5655186959552</v>
      </c>
    </row>
    <row r="26" spans="1:18" x14ac:dyDescent="0.25">
      <c r="A26" s="4"/>
      <c r="B26" s="43" t="s">
        <v>58</v>
      </c>
      <c r="C26" s="1">
        <v>237.255</v>
      </c>
      <c r="D26" s="1" t="s">
        <v>85</v>
      </c>
      <c r="E26" s="5"/>
      <c r="F26" s="5">
        <v>11</v>
      </c>
      <c r="G26" s="4" t="s">
        <v>109</v>
      </c>
      <c r="H26" s="74">
        <v>23.799999999999997</v>
      </c>
      <c r="I26" s="74">
        <v>1190</v>
      </c>
      <c r="J26" s="74">
        <v>100.31400813470741</v>
      </c>
      <c r="K26" s="74">
        <v>5015.7004067353701</v>
      </c>
      <c r="L26" s="4"/>
      <c r="M26" s="5"/>
      <c r="N26" s="5">
        <v>7</v>
      </c>
      <c r="O26" s="75">
        <f t="shared" si="0"/>
        <v>15.866666666666664</v>
      </c>
      <c r="P26" s="75">
        <f t="shared" si="0"/>
        <v>793.33333333333337</v>
      </c>
      <c r="Q26" s="75">
        <f t="shared" si="0"/>
        <v>66.876005423138267</v>
      </c>
      <c r="R26" s="75">
        <f t="shared" si="0"/>
        <v>3343.8002711569134</v>
      </c>
    </row>
    <row r="27" spans="1:18" x14ac:dyDescent="0.25">
      <c r="A27" s="4"/>
      <c r="B27" s="43" t="s">
        <v>60</v>
      </c>
      <c r="C27" s="6">
        <v>215.68</v>
      </c>
      <c r="D27" s="6" t="s">
        <v>85</v>
      </c>
      <c r="E27" s="5"/>
      <c r="F27" s="5">
        <v>3.8</v>
      </c>
      <c r="G27" s="4" t="s">
        <v>110</v>
      </c>
      <c r="H27" s="74">
        <v>11.11</v>
      </c>
      <c r="I27" s="74">
        <v>555.5</v>
      </c>
      <c r="J27" s="74">
        <v>51.511498516320465</v>
      </c>
      <c r="K27" s="74">
        <v>2575.5749258160231</v>
      </c>
      <c r="L27" s="4"/>
      <c r="M27" s="5"/>
      <c r="N27" s="5">
        <v>2.6</v>
      </c>
      <c r="O27" s="75">
        <f t="shared" si="0"/>
        <v>7.4066666666666663</v>
      </c>
      <c r="P27" s="75">
        <f t="shared" si="0"/>
        <v>370.33333333333331</v>
      </c>
      <c r="Q27" s="75">
        <f t="shared" si="0"/>
        <v>34.34099901088031</v>
      </c>
      <c r="R27" s="75">
        <f t="shared" si="0"/>
        <v>1717.0499505440152</v>
      </c>
    </row>
    <row r="28" spans="1:18" x14ac:dyDescent="0.25">
      <c r="A28" s="4"/>
      <c r="B28" s="43" t="s">
        <v>78</v>
      </c>
      <c r="C28" s="6">
        <v>173.6</v>
      </c>
      <c r="D28" s="6" t="s">
        <v>85</v>
      </c>
      <c r="E28" s="5"/>
      <c r="F28" s="5">
        <v>4.4000000000000004</v>
      </c>
      <c r="G28" s="4" t="s">
        <v>108</v>
      </c>
      <c r="H28" s="74">
        <v>9</v>
      </c>
      <c r="I28" s="74">
        <v>900</v>
      </c>
      <c r="J28" s="74">
        <v>51.843317972350242</v>
      </c>
      <c r="K28" s="74">
        <v>5184.3317972350242</v>
      </c>
      <c r="L28" s="4"/>
      <c r="M28" s="5"/>
      <c r="N28" s="5">
        <v>2.9</v>
      </c>
      <c r="O28" s="75">
        <f t="shared" si="0"/>
        <v>6</v>
      </c>
      <c r="P28" s="75">
        <f t="shared" si="0"/>
        <v>600</v>
      </c>
      <c r="Q28" s="75">
        <f t="shared" si="0"/>
        <v>34.562211981566826</v>
      </c>
      <c r="R28" s="75">
        <f t="shared" si="0"/>
        <v>3456.2211981566829</v>
      </c>
    </row>
    <row r="29" spans="1:18" x14ac:dyDescent="0.25">
      <c r="A29" s="4"/>
      <c r="B29" s="43"/>
      <c r="C29" s="6"/>
      <c r="D29" s="6"/>
      <c r="E29" s="5"/>
      <c r="F29" s="5"/>
      <c r="G29" s="5"/>
      <c r="H29" s="5"/>
      <c r="I29" s="5"/>
      <c r="J29" s="5"/>
      <c r="K29" s="5"/>
      <c r="L29" s="4"/>
      <c r="M29" s="5"/>
      <c r="N29" s="5"/>
      <c r="O29" s="5"/>
      <c r="P29" s="5"/>
      <c r="Q29" s="4"/>
      <c r="R29" s="4"/>
    </row>
    <row r="30" spans="1:18" x14ac:dyDescent="0.25">
      <c r="A30" s="4"/>
      <c r="B30" s="4"/>
      <c r="C30" s="4"/>
      <c r="D30" s="5"/>
      <c r="E30" s="5"/>
      <c r="F30" s="5"/>
      <c r="G30" s="5"/>
      <c r="H30" s="5"/>
      <c r="I30" s="5"/>
      <c r="J30" s="5"/>
      <c r="K30" s="5"/>
      <c r="L30" s="4"/>
      <c r="M30" s="5"/>
      <c r="N30" s="5"/>
      <c r="O30" s="5"/>
      <c r="P30" s="5"/>
      <c r="Q30" s="4"/>
      <c r="R30" s="4"/>
    </row>
    <row r="31" spans="1:18" x14ac:dyDescent="0.25">
      <c r="A31" s="4"/>
      <c r="B31" s="15" t="s">
        <v>8</v>
      </c>
      <c r="C31" s="16" t="s">
        <v>9</v>
      </c>
      <c r="D31" s="16"/>
      <c r="E31" s="5"/>
      <c r="F31" s="5"/>
      <c r="G31" s="5"/>
      <c r="H31" s="5"/>
      <c r="I31" s="5"/>
      <c r="J31" s="5"/>
      <c r="K31" s="5"/>
      <c r="L31" s="4"/>
      <c r="M31" s="5"/>
      <c r="N31" s="5"/>
      <c r="O31" s="5"/>
      <c r="P31" s="5"/>
      <c r="Q31" s="4"/>
      <c r="R31" s="4"/>
    </row>
    <row r="32" spans="1:18" x14ac:dyDescent="0.25">
      <c r="A32" s="4"/>
      <c r="B32" s="25" t="s">
        <v>22</v>
      </c>
      <c r="C32" s="1">
        <v>184.25</v>
      </c>
      <c r="D32" s="6" t="s">
        <v>85</v>
      </c>
      <c r="E32" s="5"/>
      <c r="F32" s="5"/>
      <c r="G32" s="5"/>
      <c r="H32" s="5"/>
      <c r="I32" s="5"/>
      <c r="J32" s="5"/>
      <c r="K32" s="5"/>
      <c r="L32" s="4"/>
      <c r="M32" s="5"/>
      <c r="N32" s="5"/>
      <c r="O32" s="5"/>
      <c r="P32" s="5"/>
      <c r="Q32" s="4"/>
      <c r="R32" s="4"/>
    </row>
    <row r="33" spans="1:18" x14ac:dyDescent="0.25">
      <c r="A33" s="4"/>
      <c r="B33" s="25" t="s">
        <v>23</v>
      </c>
      <c r="C33" s="1">
        <v>155.19</v>
      </c>
      <c r="D33" s="6" t="s">
        <v>85</v>
      </c>
      <c r="E33" s="5"/>
      <c r="F33" s="5"/>
      <c r="G33" s="5"/>
      <c r="H33" s="5"/>
      <c r="I33" s="5"/>
      <c r="J33" s="5"/>
      <c r="K33" s="5"/>
      <c r="L33" s="4"/>
      <c r="M33" s="5"/>
      <c r="N33" s="5"/>
      <c r="O33" s="5"/>
      <c r="P33" s="5"/>
      <c r="Q33" s="4"/>
      <c r="R33" s="4"/>
    </row>
    <row r="34" spans="1:18" x14ac:dyDescent="0.25">
      <c r="A34" s="4"/>
      <c r="B34" s="43" t="s">
        <v>52</v>
      </c>
      <c r="C34" s="1">
        <v>274.42</v>
      </c>
      <c r="D34" s="6" t="s">
        <v>85</v>
      </c>
      <c r="E34" s="5"/>
      <c r="F34" s="5"/>
      <c r="G34" s="5"/>
      <c r="H34" s="5"/>
      <c r="I34" s="5"/>
      <c r="J34" s="5"/>
      <c r="K34" s="5"/>
      <c r="L34" s="4"/>
      <c r="M34" s="5"/>
      <c r="N34" s="5"/>
      <c r="O34" s="5"/>
      <c r="P34" s="5"/>
      <c r="Q34" s="4"/>
      <c r="R34" s="4"/>
    </row>
    <row r="35" spans="1:18" x14ac:dyDescent="0.25">
      <c r="A35" s="4"/>
      <c r="B35" s="43" t="s">
        <v>54</v>
      </c>
      <c r="C35" s="1">
        <v>260.39</v>
      </c>
      <c r="D35" s="1" t="s">
        <v>85</v>
      </c>
      <c r="E35" s="5"/>
      <c r="F35" s="5"/>
      <c r="G35" s="5"/>
      <c r="H35" s="5"/>
      <c r="I35" s="5"/>
      <c r="J35" s="5"/>
      <c r="K35" s="5"/>
      <c r="L35" s="4"/>
      <c r="M35" s="5"/>
      <c r="N35" s="5"/>
      <c r="O35" s="5"/>
      <c r="P35" s="5"/>
      <c r="Q35" s="4"/>
      <c r="R35" s="4"/>
    </row>
    <row r="36" spans="1:18" x14ac:dyDescent="0.25">
      <c r="A36" s="4"/>
      <c r="B36" s="43" t="s">
        <v>50</v>
      </c>
      <c r="C36" s="1">
        <v>474.69</v>
      </c>
      <c r="D36" s="1" t="s">
        <v>85</v>
      </c>
      <c r="E36" s="5"/>
      <c r="F36" s="5"/>
      <c r="G36" s="5"/>
      <c r="H36" s="5"/>
      <c r="I36" s="5"/>
      <c r="J36" s="5"/>
      <c r="K36" s="5"/>
      <c r="L36" s="4"/>
      <c r="M36" s="5"/>
      <c r="N36" s="5"/>
      <c r="O36" s="5"/>
      <c r="P36" s="5"/>
      <c r="Q36" s="4"/>
      <c r="R36" s="4"/>
    </row>
    <row r="37" spans="1:18" x14ac:dyDescent="0.25">
      <c r="A37" s="4"/>
      <c r="B37" s="43" t="s">
        <v>73</v>
      </c>
      <c r="C37" s="1">
        <v>302.14999999999998</v>
      </c>
      <c r="D37" s="3" t="s">
        <v>89</v>
      </c>
      <c r="E37" s="5"/>
      <c r="F37" s="5"/>
      <c r="G37" s="5"/>
      <c r="H37" s="5"/>
      <c r="I37" s="5"/>
      <c r="J37" s="5"/>
      <c r="K37" s="5"/>
      <c r="L37" s="4"/>
      <c r="M37" s="5"/>
      <c r="N37" s="5"/>
      <c r="O37" s="5"/>
      <c r="P37" s="5"/>
      <c r="Q37" s="4"/>
      <c r="R37" s="4"/>
    </row>
    <row r="38" spans="1:18" x14ac:dyDescent="0.25">
      <c r="A38" s="4"/>
      <c r="B38" s="43" t="s">
        <v>56</v>
      </c>
      <c r="C38" s="1">
        <v>318.10000000000002</v>
      </c>
      <c r="D38" s="6" t="s">
        <v>85</v>
      </c>
      <c r="E38" s="5"/>
      <c r="F38" s="5"/>
      <c r="G38" s="5"/>
      <c r="H38" s="5"/>
      <c r="I38" s="5"/>
      <c r="J38" s="5"/>
      <c r="K38" s="5"/>
      <c r="L38" s="4"/>
      <c r="M38" s="5"/>
      <c r="N38" s="5"/>
      <c r="O38" s="5"/>
      <c r="P38" s="5"/>
      <c r="Q38" s="4"/>
      <c r="R38" s="4"/>
    </row>
    <row r="39" spans="1:18" x14ac:dyDescent="0.25">
      <c r="A39" s="4"/>
      <c r="B39" s="43" t="s">
        <v>71</v>
      </c>
      <c r="C39" s="1">
        <v>172.59</v>
      </c>
      <c r="D39" s="3" t="s">
        <v>89</v>
      </c>
      <c r="E39" s="5"/>
      <c r="F39" s="5"/>
      <c r="G39" s="5"/>
      <c r="H39" s="5"/>
      <c r="I39" s="5"/>
      <c r="J39" s="5"/>
      <c r="K39" s="5"/>
      <c r="L39" s="4"/>
      <c r="M39" s="5"/>
      <c r="N39" s="5"/>
      <c r="O39" s="5"/>
      <c r="P39" s="5"/>
      <c r="Q39" s="4"/>
      <c r="R39" s="4"/>
    </row>
    <row r="40" spans="1:18" x14ac:dyDescent="0.25">
      <c r="A40" s="4"/>
      <c r="B40" s="43" t="s">
        <v>69</v>
      </c>
      <c r="C40" s="1">
        <v>187.58</v>
      </c>
      <c r="D40" s="1" t="s">
        <v>89</v>
      </c>
      <c r="E40" s="5"/>
      <c r="F40" s="5"/>
      <c r="G40" s="5"/>
      <c r="H40" s="5"/>
      <c r="I40" s="5"/>
      <c r="J40" s="5"/>
      <c r="K40" s="5"/>
      <c r="L40" s="4"/>
      <c r="M40" s="5"/>
      <c r="N40" s="5"/>
      <c r="O40" s="5"/>
      <c r="P40" s="5"/>
      <c r="Q40" s="4"/>
      <c r="R40" s="4"/>
    </row>
    <row r="41" spans="1:18" x14ac:dyDescent="0.25">
      <c r="A41" s="4"/>
      <c r="B41" s="43" t="s">
        <v>96</v>
      </c>
      <c r="C41" s="1">
        <v>224.27</v>
      </c>
      <c r="E41" s="5"/>
      <c r="F41" s="5"/>
      <c r="G41" s="5"/>
      <c r="H41" s="5"/>
      <c r="I41" s="5"/>
      <c r="J41" s="5"/>
      <c r="K41" s="5"/>
      <c r="L41" s="4"/>
      <c r="M41" s="5"/>
      <c r="N41" s="5"/>
      <c r="O41" s="5"/>
      <c r="P41" s="5"/>
      <c r="Q41" s="4"/>
      <c r="R41" s="4"/>
    </row>
    <row r="42" spans="1:18" x14ac:dyDescent="0.25">
      <c r="A42" s="4"/>
      <c r="B42" s="43" t="s">
        <v>61</v>
      </c>
      <c r="C42" s="1">
        <v>218.66</v>
      </c>
      <c r="E42" s="5"/>
      <c r="F42" s="5"/>
      <c r="G42" s="5"/>
      <c r="H42" s="5"/>
      <c r="I42" s="5"/>
      <c r="J42" s="5"/>
      <c r="K42" s="5"/>
      <c r="L42" s="4"/>
      <c r="M42" s="5"/>
      <c r="N42" s="5"/>
      <c r="O42" s="5"/>
      <c r="P42" s="5"/>
      <c r="Q42" s="4"/>
      <c r="R42" s="4"/>
    </row>
    <row r="43" spans="1:18" x14ac:dyDescent="0.25">
      <c r="A43" s="4"/>
      <c r="B43" s="43" t="s">
        <v>79</v>
      </c>
      <c r="C43" s="1">
        <v>176.58</v>
      </c>
      <c r="E43" s="5"/>
      <c r="F43" s="5"/>
      <c r="G43" s="5"/>
      <c r="H43" s="5"/>
      <c r="I43" s="5"/>
      <c r="J43" s="5"/>
      <c r="K43" s="5"/>
      <c r="L43" s="4"/>
      <c r="M43" s="5"/>
      <c r="N43" s="5"/>
      <c r="O43" s="5"/>
      <c r="P43" s="5"/>
      <c r="Q43" s="4"/>
      <c r="R43" s="4"/>
    </row>
    <row r="44" spans="1:18" x14ac:dyDescent="0.25">
      <c r="E44" s="5"/>
      <c r="F44" s="5"/>
      <c r="G44" s="5"/>
      <c r="H44" s="5"/>
      <c r="I44" s="5"/>
      <c r="J44" s="5"/>
      <c r="K44" s="5"/>
      <c r="L44" s="4"/>
      <c r="M44" s="4"/>
      <c r="N44" s="4"/>
      <c r="O44" s="4"/>
      <c r="P44" s="4"/>
      <c r="Q44" s="4"/>
      <c r="R44" s="4"/>
    </row>
    <row r="45" spans="1:18" x14ac:dyDescent="0.25">
      <c r="E45" s="5"/>
      <c r="F45" s="5"/>
      <c r="G45" s="5"/>
      <c r="H45" s="5"/>
      <c r="I45" s="5"/>
      <c r="J45" s="5"/>
      <c r="K45" s="5"/>
      <c r="L45" s="4"/>
      <c r="M45" s="4"/>
      <c r="N45" s="4"/>
      <c r="O45" s="4"/>
      <c r="P45" s="4"/>
      <c r="Q45" s="4"/>
      <c r="R45" s="4"/>
    </row>
    <row r="46" spans="1:18" ht="26.25" x14ac:dyDescent="0.4">
      <c r="A46" s="69" t="s">
        <v>112</v>
      </c>
    </row>
    <row r="47" spans="1:18" x14ac:dyDescent="0.25">
      <c r="B47" s="4"/>
      <c r="C47" s="4"/>
      <c r="D47" s="5"/>
      <c r="E47" s="59" t="s">
        <v>86</v>
      </c>
      <c r="M47" s="59" t="s">
        <v>87</v>
      </c>
      <c r="N47" s="1"/>
      <c r="O47" s="1"/>
      <c r="P47" s="1"/>
    </row>
    <row r="48" spans="1:18" x14ac:dyDescent="0.25">
      <c r="B48" s="4"/>
      <c r="C48" s="4"/>
      <c r="D48" s="5"/>
      <c r="M48" s="1"/>
      <c r="N48" s="1"/>
      <c r="O48" s="1"/>
      <c r="P48" s="1"/>
    </row>
    <row r="49" spans="2:16" ht="15.75" thickBot="1" x14ac:dyDescent="0.3">
      <c r="B49" s="4"/>
      <c r="C49" s="4"/>
      <c r="D49" s="58" t="s">
        <v>83</v>
      </c>
      <c r="E49" s="61" t="s">
        <v>105</v>
      </c>
      <c r="F49" s="61"/>
      <c r="G49" s="61"/>
      <c r="H49" s="62" t="s">
        <v>80</v>
      </c>
      <c r="I49" s="62"/>
      <c r="J49" s="62"/>
      <c r="K49" s="63"/>
      <c r="M49" s="61" t="s">
        <v>88</v>
      </c>
      <c r="N49" s="61"/>
      <c r="O49" s="62" t="s">
        <v>80</v>
      </c>
      <c r="P49" s="63"/>
    </row>
    <row r="50" spans="2:16" x14ac:dyDescent="0.25">
      <c r="B50" s="15" t="s">
        <v>8</v>
      </c>
      <c r="C50" s="16" t="s">
        <v>9</v>
      </c>
      <c r="D50" s="16" t="s">
        <v>84</v>
      </c>
      <c r="E50" s="60" t="s">
        <v>82</v>
      </c>
      <c r="F50" s="60" t="s">
        <v>81</v>
      </c>
      <c r="G50" s="60"/>
      <c r="H50" s="59" t="s">
        <v>82</v>
      </c>
      <c r="I50" s="59"/>
      <c r="J50" s="59"/>
      <c r="K50" s="59" t="s">
        <v>81</v>
      </c>
      <c r="M50" s="60" t="s">
        <v>82</v>
      </c>
      <c r="N50" s="60" t="s">
        <v>81</v>
      </c>
      <c r="O50" s="59" t="s">
        <v>82</v>
      </c>
      <c r="P50" s="59" t="s">
        <v>81</v>
      </c>
    </row>
    <row r="51" spans="2:16" x14ac:dyDescent="0.25">
      <c r="B51" s="5" t="s">
        <v>17</v>
      </c>
      <c r="C51" s="6">
        <v>179.22</v>
      </c>
      <c r="D51" s="6" t="s">
        <v>85</v>
      </c>
      <c r="E51" s="11"/>
      <c r="F51" s="11">
        <v>6.3</v>
      </c>
      <c r="G51" s="11"/>
      <c r="M51" s="11"/>
      <c r="N51" s="11">
        <v>4.2</v>
      </c>
      <c r="O51" s="11"/>
      <c r="P51" s="1"/>
    </row>
    <row r="52" spans="2:16" x14ac:dyDescent="0.25">
      <c r="B52" s="5" t="s">
        <v>19</v>
      </c>
      <c r="C52" s="6">
        <v>151.16</v>
      </c>
      <c r="D52" s="6" t="s">
        <v>85</v>
      </c>
      <c r="E52" s="11"/>
      <c r="F52" s="11">
        <v>11</v>
      </c>
      <c r="G52" s="11"/>
      <c r="M52" s="11"/>
      <c r="N52" s="11">
        <v>7.2</v>
      </c>
      <c r="O52" s="11"/>
      <c r="P52" s="1"/>
    </row>
    <row r="53" spans="2:16" x14ac:dyDescent="0.25">
      <c r="B53" s="5" t="s">
        <v>51</v>
      </c>
      <c r="C53" s="6">
        <v>271.39999999999998</v>
      </c>
      <c r="D53" s="6" t="s">
        <v>85</v>
      </c>
      <c r="E53" s="11"/>
      <c r="F53" s="11">
        <v>4.5</v>
      </c>
      <c r="G53" s="11"/>
      <c r="M53" s="11"/>
      <c r="N53" s="11">
        <v>3</v>
      </c>
      <c r="O53" s="1"/>
      <c r="P53" s="1"/>
    </row>
    <row r="54" spans="2:16" x14ac:dyDescent="0.25">
      <c r="B54" s="5" t="s">
        <v>53</v>
      </c>
      <c r="C54" s="1">
        <v>257.37099999999998</v>
      </c>
      <c r="D54" s="6" t="s">
        <v>85</v>
      </c>
      <c r="E54" s="11"/>
      <c r="F54" s="11">
        <v>5.2</v>
      </c>
      <c r="G54" s="11"/>
      <c r="M54" s="11"/>
      <c r="N54" s="11">
        <v>3.5</v>
      </c>
      <c r="O54" s="1"/>
      <c r="P54" s="1"/>
    </row>
    <row r="55" spans="2:16" x14ac:dyDescent="0.25">
      <c r="B55" s="5" t="s">
        <v>49</v>
      </c>
      <c r="C55" s="3">
        <v>471.673</v>
      </c>
      <c r="D55" s="6" t="s">
        <v>85</v>
      </c>
      <c r="E55" s="11"/>
      <c r="F55" s="11"/>
      <c r="G55" s="11"/>
      <c r="M55" s="11"/>
      <c r="N55" s="11"/>
      <c r="O55" s="1"/>
      <c r="P55" s="1"/>
    </row>
    <row r="56" spans="2:16" x14ac:dyDescent="0.25">
      <c r="B56" s="5" t="s">
        <v>48</v>
      </c>
      <c r="C56" s="6">
        <v>487.67</v>
      </c>
      <c r="D56" s="6" t="s">
        <v>85</v>
      </c>
      <c r="E56" s="11"/>
      <c r="F56" s="11">
        <v>6.6</v>
      </c>
      <c r="G56" s="11"/>
      <c r="M56" s="11"/>
      <c r="N56" s="11">
        <v>4.4000000000000004</v>
      </c>
      <c r="O56" s="1"/>
      <c r="P56" s="1"/>
    </row>
    <row r="57" spans="2:16" x14ac:dyDescent="0.25">
      <c r="B57" s="5" t="s">
        <v>72</v>
      </c>
      <c r="C57" s="3">
        <v>296.14999999999998</v>
      </c>
      <c r="D57" s="3" t="s">
        <v>89</v>
      </c>
      <c r="E57" s="11"/>
      <c r="F57" s="11">
        <v>2.4</v>
      </c>
      <c r="G57" s="11"/>
      <c r="M57" s="11"/>
      <c r="N57" s="11">
        <v>1.6</v>
      </c>
      <c r="O57" s="1"/>
      <c r="P57" s="1"/>
    </row>
    <row r="58" spans="2:16" x14ac:dyDescent="0.25">
      <c r="B58" s="5" t="s">
        <v>55</v>
      </c>
      <c r="C58" s="6">
        <v>312.14999999999998</v>
      </c>
      <c r="D58" s="6" t="s">
        <v>85</v>
      </c>
      <c r="E58" s="11"/>
      <c r="F58" s="11">
        <v>4</v>
      </c>
      <c r="G58" s="11"/>
      <c r="M58" s="11"/>
      <c r="N58" s="11">
        <v>2.8</v>
      </c>
      <c r="O58" s="1"/>
      <c r="P58" s="1"/>
    </row>
    <row r="59" spans="2:16" x14ac:dyDescent="0.25">
      <c r="B59" s="5" t="s">
        <v>70</v>
      </c>
      <c r="C59" s="3">
        <v>169.57</v>
      </c>
      <c r="D59" s="3" t="s">
        <v>89</v>
      </c>
      <c r="E59" s="11"/>
      <c r="F59" s="11">
        <v>29</v>
      </c>
      <c r="G59" s="11"/>
      <c r="M59" s="11"/>
      <c r="N59" s="11">
        <v>20</v>
      </c>
      <c r="O59" s="1"/>
      <c r="P59" s="1"/>
    </row>
    <row r="60" spans="2:16" x14ac:dyDescent="0.25">
      <c r="B60" s="5" t="s">
        <v>68</v>
      </c>
      <c r="C60" s="1">
        <v>185.56</v>
      </c>
      <c r="D60" s="1" t="s">
        <v>89</v>
      </c>
      <c r="E60" s="11"/>
      <c r="F60" s="11">
        <v>17</v>
      </c>
      <c r="G60" s="11"/>
      <c r="M60" s="11"/>
      <c r="N60" s="11">
        <v>12</v>
      </c>
      <c r="O60" s="1"/>
      <c r="P60" s="1"/>
    </row>
    <row r="61" spans="2:16" x14ac:dyDescent="0.25">
      <c r="B61" s="43" t="s">
        <v>57</v>
      </c>
      <c r="C61" s="6">
        <v>221.26</v>
      </c>
      <c r="D61" s="6"/>
      <c r="E61" s="11"/>
      <c r="F61" s="11">
        <v>3.1</v>
      </c>
      <c r="G61" s="11"/>
      <c r="M61" s="11"/>
      <c r="N61" s="11">
        <v>2.1</v>
      </c>
      <c r="O61" s="1"/>
      <c r="P61" s="1"/>
    </row>
    <row r="62" spans="2:16" x14ac:dyDescent="0.25">
      <c r="B62" s="43" t="s">
        <v>58</v>
      </c>
      <c r="C62" s="1">
        <v>237.255</v>
      </c>
      <c r="E62" s="11"/>
      <c r="F62" s="11">
        <v>7.3</v>
      </c>
      <c r="G62" s="11"/>
      <c r="M62" s="11"/>
      <c r="N62" s="11">
        <v>4.9000000000000004</v>
      </c>
      <c r="O62" s="1"/>
      <c r="P62" s="1"/>
    </row>
    <row r="63" spans="2:16" x14ac:dyDescent="0.25">
      <c r="B63" s="43" t="s">
        <v>60</v>
      </c>
      <c r="C63" s="6">
        <v>215.68</v>
      </c>
      <c r="D63" s="6"/>
      <c r="E63" s="11"/>
      <c r="F63" s="11">
        <v>3.8</v>
      </c>
      <c r="G63" s="11"/>
      <c r="M63" s="11"/>
      <c r="N63" s="11">
        <v>2.5</v>
      </c>
      <c r="O63" s="1"/>
      <c r="P63" s="1"/>
    </row>
    <row r="64" spans="2:16" x14ac:dyDescent="0.25">
      <c r="B64" s="43" t="s">
        <v>78</v>
      </c>
      <c r="C64" s="6">
        <v>173.6</v>
      </c>
      <c r="D64" s="6"/>
      <c r="E64" s="11"/>
      <c r="F64" s="11"/>
      <c r="G64" s="11"/>
      <c r="M64" s="11"/>
      <c r="N64" s="11"/>
      <c r="O64" s="1"/>
      <c r="P64" s="1"/>
    </row>
    <row r="65" spans="2:16" x14ac:dyDescent="0.25">
      <c r="B65" s="43"/>
      <c r="C65" s="6"/>
      <c r="D65" s="6"/>
      <c r="E65" s="11"/>
      <c r="F65" s="11"/>
      <c r="G65" s="11"/>
      <c r="M65" s="11"/>
      <c r="N65" s="11"/>
      <c r="O65" s="1"/>
      <c r="P65" s="1"/>
    </row>
    <row r="66" spans="2:16" x14ac:dyDescent="0.25">
      <c r="B66" s="4"/>
      <c r="C66" s="4"/>
      <c r="D66" s="5"/>
      <c r="E66" s="11"/>
      <c r="F66" s="11"/>
      <c r="G66" s="11"/>
      <c r="M66" s="11"/>
      <c r="N66" s="11"/>
      <c r="O66" s="1"/>
      <c r="P66" s="1"/>
    </row>
    <row r="67" spans="2:16" x14ac:dyDescent="0.25">
      <c r="B67" s="15" t="s">
        <v>8</v>
      </c>
      <c r="C67" s="16" t="s">
        <v>9</v>
      </c>
      <c r="D67" s="16"/>
      <c r="E67" s="11"/>
      <c r="F67" s="11"/>
      <c r="G67" s="11"/>
      <c r="M67" s="11"/>
      <c r="N67" s="11"/>
      <c r="O67" s="1"/>
      <c r="P67" s="5"/>
    </row>
    <row r="68" spans="2:16" x14ac:dyDescent="0.25">
      <c r="B68" s="25" t="s">
        <v>22</v>
      </c>
      <c r="C68" s="1">
        <v>184.25</v>
      </c>
      <c r="D68" s="6" t="s">
        <v>85</v>
      </c>
      <c r="E68" s="11"/>
      <c r="F68" s="11"/>
      <c r="G68" s="11"/>
      <c r="M68" s="11"/>
      <c r="N68" s="11"/>
      <c r="O68" s="1"/>
      <c r="P68" s="5"/>
    </row>
    <row r="69" spans="2:16" x14ac:dyDescent="0.25">
      <c r="B69" s="25" t="s">
        <v>23</v>
      </c>
      <c r="C69" s="1">
        <v>155.19</v>
      </c>
      <c r="D69" s="6" t="s">
        <v>85</v>
      </c>
      <c r="E69" s="11"/>
      <c r="F69" s="11"/>
      <c r="G69" s="11"/>
      <c r="M69" s="11"/>
      <c r="N69" s="11"/>
      <c r="O69" s="1"/>
      <c r="P69" s="5"/>
    </row>
    <row r="70" spans="2:16" x14ac:dyDescent="0.25">
      <c r="B70" s="43" t="s">
        <v>52</v>
      </c>
      <c r="C70" s="1">
        <v>274.42</v>
      </c>
      <c r="D70" s="6" t="s">
        <v>85</v>
      </c>
      <c r="E70" s="11"/>
      <c r="F70" s="11"/>
      <c r="G70" s="11"/>
      <c r="M70" s="11"/>
      <c r="N70" s="11"/>
      <c r="O70" s="1"/>
      <c r="P70" s="5"/>
    </row>
    <row r="71" spans="2:16" x14ac:dyDescent="0.25">
      <c r="B71" s="43" t="s">
        <v>54</v>
      </c>
      <c r="C71" s="1">
        <v>260.39</v>
      </c>
      <c r="D71" s="1" t="s">
        <v>85</v>
      </c>
      <c r="E71" s="11"/>
      <c r="F71" s="11"/>
      <c r="G71" s="11"/>
      <c r="M71" s="11"/>
      <c r="N71" s="11"/>
      <c r="O71" s="1"/>
      <c r="P71" s="5"/>
    </row>
    <row r="72" spans="2:16" x14ac:dyDescent="0.25">
      <c r="B72" s="43" t="s">
        <v>50</v>
      </c>
      <c r="C72" s="1">
        <v>474.69</v>
      </c>
      <c r="D72" s="1" t="s">
        <v>85</v>
      </c>
      <c r="E72" s="11"/>
      <c r="F72" s="11"/>
      <c r="G72" s="11"/>
      <c r="M72" s="11"/>
      <c r="N72" s="11"/>
      <c r="O72" s="1"/>
      <c r="P72" s="5"/>
    </row>
    <row r="73" spans="2:16" x14ac:dyDescent="0.25">
      <c r="B73" s="43" t="s">
        <v>73</v>
      </c>
      <c r="C73" s="1">
        <v>302.14999999999998</v>
      </c>
      <c r="D73" s="3" t="s">
        <v>89</v>
      </c>
      <c r="E73" s="11"/>
      <c r="F73" s="11"/>
      <c r="G73" s="11"/>
      <c r="M73" s="11"/>
      <c r="N73" s="11"/>
      <c r="O73" s="1"/>
      <c r="P73" s="5"/>
    </row>
    <row r="74" spans="2:16" x14ac:dyDescent="0.25">
      <c r="B74" s="43" t="s">
        <v>56</v>
      </c>
      <c r="C74" s="1">
        <v>318.10000000000002</v>
      </c>
      <c r="D74" s="6" t="s">
        <v>85</v>
      </c>
      <c r="E74" s="11"/>
      <c r="F74" s="11"/>
      <c r="G74" s="11"/>
      <c r="M74" s="11"/>
      <c r="N74" s="11"/>
      <c r="O74" s="1"/>
      <c r="P74" s="5"/>
    </row>
    <row r="75" spans="2:16" x14ac:dyDescent="0.25">
      <c r="B75" s="43" t="s">
        <v>71</v>
      </c>
      <c r="C75" s="1">
        <v>172.59</v>
      </c>
      <c r="D75" s="3" t="s">
        <v>89</v>
      </c>
      <c r="E75" s="11"/>
      <c r="F75" s="11"/>
      <c r="G75" s="11"/>
      <c r="M75" s="11"/>
      <c r="N75" s="11"/>
      <c r="O75" s="1"/>
      <c r="P75" s="5"/>
    </row>
    <row r="76" spans="2:16" x14ac:dyDescent="0.25">
      <c r="B76" s="43" t="s">
        <v>69</v>
      </c>
      <c r="C76" s="1">
        <v>187.58</v>
      </c>
      <c r="D76" s="1" t="s">
        <v>89</v>
      </c>
      <c r="E76" s="11"/>
      <c r="F76" s="11"/>
      <c r="G76" s="11"/>
      <c r="M76" s="11"/>
      <c r="N76" s="11"/>
      <c r="O76" s="1"/>
      <c r="P76" s="5"/>
    </row>
    <row r="77" spans="2:16" x14ac:dyDescent="0.25">
      <c r="B77" s="43" t="s">
        <v>96</v>
      </c>
      <c r="C77" s="1">
        <v>224.27</v>
      </c>
      <c r="E77" s="11"/>
      <c r="F77" s="11"/>
      <c r="G77" s="11"/>
      <c r="M77" s="11"/>
      <c r="N77" s="11"/>
      <c r="O77" s="1"/>
      <c r="P77" s="1"/>
    </row>
    <row r="78" spans="2:16" x14ac:dyDescent="0.25">
      <c r="B78" s="43" t="s">
        <v>61</v>
      </c>
      <c r="C78" s="1">
        <v>218.66</v>
      </c>
      <c r="E78" s="11"/>
      <c r="F78" s="11"/>
      <c r="G78" s="11"/>
      <c r="M78" s="11"/>
      <c r="N78" s="11"/>
      <c r="O78" s="1"/>
      <c r="P78" s="1"/>
    </row>
    <row r="79" spans="2:16" x14ac:dyDescent="0.25">
      <c r="B79" s="43" t="s">
        <v>79</v>
      </c>
      <c r="C79" s="1">
        <v>176.58</v>
      </c>
      <c r="E79" s="11"/>
      <c r="F79" s="11"/>
      <c r="G79" s="11"/>
      <c r="M79" s="11"/>
      <c r="N79" s="11"/>
      <c r="O79" s="1"/>
      <c r="P79" s="1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A2" sqref="A2:XFD3"/>
    </sheetView>
  </sheetViews>
  <sheetFormatPr defaultRowHeight="15" x14ac:dyDescent="0.25"/>
  <cols>
    <col min="2" max="2" width="32.7109375" bestFit="1" customWidth="1"/>
    <col min="3" max="3" width="21" customWidth="1"/>
    <col min="4" max="4" width="14.7109375" customWidth="1"/>
    <col min="5" max="5" width="13.5703125" customWidth="1"/>
    <col min="6" max="6" width="17.140625" customWidth="1"/>
    <col min="7" max="7" width="14.7109375" customWidth="1"/>
    <col min="8" max="8" width="14.28515625" customWidth="1"/>
    <col min="9" max="9" width="14.7109375" customWidth="1"/>
  </cols>
  <sheetData>
    <row r="1" spans="1:18" x14ac:dyDescent="0.25">
      <c r="A1" t="s">
        <v>335</v>
      </c>
      <c r="I1" s="1"/>
      <c r="J1" s="1"/>
      <c r="K1" s="1"/>
      <c r="M1" s="1"/>
      <c r="O1" s="2"/>
      <c r="P1" s="3"/>
      <c r="R1" s="3"/>
    </row>
    <row r="2" spans="1:18" x14ac:dyDescent="0.25">
      <c r="A2" t="s">
        <v>357</v>
      </c>
      <c r="I2" s="1"/>
      <c r="J2" s="1"/>
      <c r="K2" s="1"/>
      <c r="M2" s="1"/>
      <c r="O2" s="2"/>
      <c r="P2" s="3"/>
      <c r="R2" s="3"/>
    </row>
    <row r="3" spans="1:18" x14ac:dyDescent="0.25">
      <c r="A3" t="s">
        <v>358</v>
      </c>
      <c r="I3" s="1"/>
      <c r="J3" s="1"/>
      <c r="K3" s="1"/>
      <c r="M3" s="1"/>
      <c r="O3" s="2"/>
      <c r="P3" s="3"/>
      <c r="R3" s="3"/>
    </row>
    <row r="4" spans="1:18" x14ac:dyDescent="0.25">
      <c r="A4" t="s">
        <v>1</v>
      </c>
      <c r="I4" s="1"/>
      <c r="J4" s="1"/>
      <c r="K4" s="1"/>
      <c r="M4" s="1"/>
      <c r="O4" s="2"/>
      <c r="P4" s="3"/>
      <c r="R4" s="3"/>
    </row>
    <row r="5" spans="1:18" x14ac:dyDescent="0.25">
      <c r="A5" t="s">
        <v>342</v>
      </c>
      <c r="D5" s="1"/>
      <c r="E5" s="1"/>
      <c r="F5" s="1"/>
      <c r="G5" s="1"/>
      <c r="H5" s="1"/>
      <c r="I5" s="1"/>
      <c r="J5" s="1"/>
      <c r="K5" s="1"/>
    </row>
    <row r="6" spans="1:18" x14ac:dyDescent="0.25">
      <c r="A6" t="s">
        <v>343</v>
      </c>
      <c r="D6" s="1"/>
      <c r="E6" s="1"/>
      <c r="F6" s="1"/>
      <c r="G6" s="1"/>
      <c r="H6" s="1"/>
      <c r="I6" s="1"/>
      <c r="J6" s="1"/>
      <c r="K6" s="1"/>
    </row>
    <row r="7" spans="1:18" x14ac:dyDescent="0.25">
      <c r="A7" t="s">
        <v>2</v>
      </c>
      <c r="D7" s="1"/>
      <c r="E7" s="1"/>
      <c r="F7" s="1"/>
      <c r="G7" s="1"/>
      <c r="H7" s="1"/>
      <c r="I7" s="1"/>
      <c r="J7" s="1"/>
      <c r="K7" s="1"/>
    </row>
    <row r="11" spans="1:18" x14ac:dyDescent="0.25">
      <c r="B11" s="112" t="s">
        <v>336</v>
      </c>
      <c r="C11" s="115" t="s">
        <v>338</v>
      </c>
      <c r="D11" s="115" t="s">
        <v>12</v>
      </c>
      <c r="E11" s="115" t="s">
        <v>337</v>
      </c>
      <c r="F11" s="115" t="s">
        <v>339</v>
      </c>
      <c r="G11" s="115" t="s">
        <v>12</v>
      </c>
      <c r="H11" s="115" t="s">
        <v>337</v>
      </c>
      <c r="I11" s="115" t="s">
        <v>340</v>
      </c>
    </row>
    <row r="12" spans="1:18" x14ac:dyDescent="0.25">
      <c r="B12" s="114" t="s">
        <v>341</v>
      </c>
      <c r="C12" s="113">
        <v>25</v>
      </c>
      <c r="D12" s="113">
        <v>100</v>
      </c>
      <c r="E12" s="113">
        <v>400</v>
      </c>
      <c r="F12" s="113">
        <f>C12*D12/E12</f>
        <v>6.25</v>
      </c>
      <c r="G12" s="113">
        <v>20</v>
      </c>
      <c r="H12" s="113">
        <v>100</v>
      </c>
      <c r="I12" s="113">
        <f>F12*G12/H12</f>
        <v>1.25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workbookViewId="0">
      <selection activeCell="H8" sqref="H8"/>
    </sheetView>
  </sheetViews>
  <sheetFormatPr defaultRowHeight="15" x14ac:dyDescent="0.25"/>
  <sheetData>
    <row r="1" spans="1:18" x14ac:dyDescent="0.25">
      <c r="A1" t="s">
        <v>506</v>
      </c>
      <c r="I1" s="1"/>
      <c r="J1" s="1"/>
      <c r="K1" s="1"/>
      <c r="M1" s="1"/>
      <c r="O1" s="2"/>
      <c r="P1" s="3"/>
      <c r="R1" s="3"/>
    </row>
    <row r="2" spans="1:18" x14ac:dyDescent="0.25">
      <c r="A2" t="s">
        <v>357</v>
      </c>
      <c r="I2" s="1"/>
      <c r="J2" s="1"/>
      <c r="K2" s="1"/>
      <c r="M2" s="1"/>
      <c r="O2" s="2"/>
      <c r="P2" s="3"/>
      <c r="R2" s="3"/>
    </row>
    <row r="3" spans="1:18" x14ac:dyDescent="0.25">
      <c r="A3" t="s">
        <v>358</v>
      </c>
      <c r="I3" s="1"/>
      <c r="J3" s="1"/>
      <c r="K3" s="1"/>
      <c r="M3" s="1"/>
      <c r="O3" s="2"/>
      <c r="P3" s="3"/>
      <c r="R3" s="3"/>
    </row>
    <row r="4" spans="1:18" x14ac:dyDescent="0.25">
      <c r="A4" t="s">
        <v>1</v>
      </c>
      <c r="I4" s="1"/>
      <c r="J4" s="1"/>
      <c r="K4" s="1"/>
      <c r="M4" s="1"/>
      <c r="O4" s="2"/>
      <c r="P4" s="3"/>
      <c r="R4" s="3"/>
    </row>
    <row r="5" spans="1:18" x14ac:dyDescent="0.25">
      <c r="A5" t="s">
        <v>342</v>
      </c>
      <c r="D5" s="1"/>
      <c r="E5" s="1"/>
      <c r="F5" s="1"/>
      <c r="G5" s="1"/>
      <c r="H5" s="1"/>
      <c r="I5" s="1"/>
      <c r="J5" s="1"/>
      <c r="K5" s="1"/>
    </row>
    <row r="6" spans="1:18" x14ac:dyDescent="0.25">
      <c r="A6" t="s">
        <v>343</v>
      </c>
      <c r="D6" s="1"/>
      <c r="E6" s="1"/>
      <c r="F6" s="1"/>
      <c r="G6" s="1"/>
      <c r="H6" s="1"/>
      <c r="I6" s="1"/>
      <c r="J6" s="1"/>
      <c r="K6" s="1"/>
    </row>
    <row r="7" spans="1:18" x14ac:dyDescent="0.25">
      <c r="A7" t="s">
        <v>2</v>
      </c>
      <c r="D7" s="1"/>
      <c r="E7" s="1"/>
      <c r="F7" s="1"/>
      <c r="G7" s="1"/>
      <c r="H7" s="1"/>
      <c r="I7" s="1"/>
      <c r="J7" s="1"/>
      <c r="K7" s="1"/>
    </row>
    <row r="10" spans="1:18" x14ac:dyDescent="0.25">
      <c r="A10" t="s">
        <v>507</v>
      </c>
      <c r="B10" t="s">
        <v>508</v>
      </c>
      <c r="C10" t="s">
        <v>509</v>
      </c>
      <c r="D10" t="s">
        <v>510</v>
      </c>
      <c r="E10" t="s">
        <v>511</v>
      </c>
      <c r="F10" t="s">
        <v>512</v>
      </c>
      <c r="G10" t="s">
        <v>513</v>
      </c>
      <c r="H10" t="s">
        <v>514</v>
      </c>
      <c r="I10" t="s">
        <v>515</v>
      </c>
      <c r="J10" t="s">
        <v>516</v>
      </c>
      <c r="K10" t="s">
        <v>517</v>
      </c>
      <c r="L10" t="s">
        <v>518</v>
      </c>
      <c r="M10" t="s">
        <v>519</v>
      </c>
      <c r="N10" t="s">
        <v>520</v>
      </c>
      <c r="O10" t="s">
        <v>521</v>
      </c>
      <c r="P10" t="s">
        <v>522</v>
      </c>
    </row>
    <row r="11" spans="1:18" x14ac:dyDescent="0.25">
      <c r="A11" t="s">
        <v>523</v>
      </c>
      <c r="D11" t="s">
        <v>524</v>
      </c>
      <c r="E11" t="s">
        <v>525</v>
      </c>
      <c r="F11" t="s">
        <v>526</v>
      </c>
      <c r="G11" t="s">
        <v>527</v>
      </c>
      <c r="H11">
        <v>1</v>
      </c>
      <c r="I11">
        <v>5</v>
      </c>
      <c r="J11">
        <v>1</v>
      </c>
      <c r="K11">
        <v>0</v>
      </c>
      <c r="L11" t="s">
        <v>528</v>
      </c>
      <c r="M11">
        <v>1</v>
      </c>
      <c r="N11">
        <v>0</v>
      </c>
      <c r="O11" t="s">
        <v>529</v>
      </c>
      <c r="P11" t="s">
        <v>530</v>
      </c>
    </row>
    <row r="12" spans="1:18" x14ac:dyDescent="0.25">
      <c r="A12" t="s">
        <v>92</v>
      </c>
      <c r="D12" t="s">
        <v>524</v>
      </c>
      <c r="E12" t="s">
        <v>525</v>
      </c>
      <c r="F12" t="s">
        <v>526</v>
      </c>
      <c r="G12" t="s">
        <v>527</v>
      </c>
      <c r="H12">
        <v>2</v>
      </c>
      <c r="I12">
        <v>5</v>
      </c>
      <c r="J12">
        <v>1</v>
      </c>
      <c r="K12">
        <v>0</v>
      </c>
      <c r="L12" t="s">
        <v>528</v>
      </c>
      <c r="M12">
        <v>1</v>
      </c>
      <c r="N12">
        <v>0</v>
      </c>
      <c r="O12" t="s">
        <v>529</v>
      </c>
      <c r="P12" t="s">
        <v>531</v>
      </c>
    </row>
    <row r="13" spans="1:18" x14ac:dyDescent="0.25">
      <c r="A13" t="s">
        <v>354</v>
      </c>
      <c r="D13" t="s">
        <v>524</v>
      </c>
      <c r="E13" t="s">
        <v>525</v>
      </c>
      <c r="F13" t="s">
        <v>526</v>
      </c>
      <c r="G13" t="s">
        <v>527</v>
      </c>
      <c r="H13">
        <v>3</v>
      </c>
      <c r="I13">
        <v>5</v>
      </c>
      <c r="J13">
        <v>1</v>
      </c>
      <c r="K13">
        <v>0</v>
      </c>
      <c r="L13" t="s">
        <v>528</v>
      </c>
      <c r="M13">
        <v>1</v>
      </c>
      <c r="N13">
        <v>0</v>
      </c>
      <c r="O13" t="s">
        <v>529</v>
      </c>
      <c r="P13" t="s">
        <v>532</v>
      </c>
    </row>
    <row r="14" spans="1:18" x14ac:dyDescent="0.25">
      <c r="A14" t="s">
        <v>332</v>
      </c>
      <c r="D14" t="s">
        <v>524</v>
      </c>
      <c r="E14" t="s">
        <v>525</v>
      </c>
      <c r="F14" t="s">
        <v>526</v>
      </c>
      <c r="G14" t="s">
        <v>527</v>
      </c>
      <c r="H14">
        <v>4</v>
      </c>
      <c r="I14">
        <v>5</v>
      </c>
      <c r="J14">
        <v>1</v>
      </c>
      <c r="K14">
        <v>0</v>
      </c>
      <c r="L14" t="s">
        <v>528</v>
      </c>
      <c r="M14">
        <v>1</v>
      </c>
      <c r="N14">
        <v>0</v>
      </c>
      <c r="O14" t="s">
        <v>529</v>
      </c>
      <c r="P14" t="s">
        <v>533</v>
      </c>
    </row>
    <row r="15" spans="1:18" x14ac:dyDescent="0.25">
      <c r="A15" t="s">
        <v>333</v>
      </c>
      <c r="D15" t="s">
        <v>524</v>
      </c>
      <c r="E15" t="s">
        <v>525</v>
      </c>
      <c r="F15" t="s">
        <v>526</v>
      </c>
      <c r="G15" t="s">
        <v>527</v>
      </c>
      <c r="H15">
        <v>5</v>
      </c>
      <c r="I15">
        <v>5</v>
      </c>
      <c r="J15">
        <v>1</v>
      </c>
      <c r="K15">
        <v>0</v>
      </c>
      <c r="L15" t="s">
        <v>528</v>
      </c>
      <c r="M15">
        <v>1</v>
      </c>
      <c r="N15">
        <v>0</v>
      </c>
      <c r="O15" t="s">
        <v>529</v>
      </c>
      <c r="P15" t="s">
        <v>534</v>
      </c>
    </row>
    <row r="16" spans="1:18" x14ac:dyDescent="0.25">
      <c r="A16" t="s">
        <v>29</v>
      </c>
      <c r="D16" t="s">
        <v>524</v>
      </c>
      <c r="E16" t="s">
        <v>525</v>
      </c>
      <c r="F16" t="s">
        <v>526</v>
      </c>
      <c r="G16" t="s">
        <v>527</v>
      </c>
      <c r="H16">
        <v>6</v>
      </c>
      <c r="I16">
        <v>5</v>
      </c>
      <c r="J16">
        <v>1</v>
      </c>
      <c r="K16">
        <v>0</v>
      </c>
      <c r="L16" t="s">
        <v>528</v>
      </c>
      <c r="M16">
        <v>1</v>
      </c>
      <c r="N16">
        <v>0</v>
      </c>
      <c r="O16" t="s">
        <v>529</v>
      </c>
      <c r="P16" t="s">
        <v>535</v>
      </c>
    </row>
    <row r="17" spans="1:16" x14ac:dyDescent="0.25">
      <c r="A17" t="s">
        <v>75</v>
      </c>
      <c r="D17" t="s">
        <v>524</v>
      </c>
      <c r="E17" t="s">
        <v>525</v>
      </c>
      <c r="F17" t="s">
        <v>526</v>
      </c>
      <c r="G17" t="s">
        <v>527</v>
      </c>
      <c r="H17">
        <v>7</v>
      </c>
      <c r="I17">
        <v>5</v>
      </c>
      <c r="J17">
        <v>1</v>
      </c>
      <c r="K17">
        <v>0</v>
      </c>
      <c r="L17" t="s">
        <v>528</v>
      </c>
      <c r="M17">
        <v>1</v>
      </c>
      <c r="N17">
        <v>0</v>
      </c>
      <c r="O17" t="s">
        <v>529</v>
      </c>
      <c r="P17" t="s">
        <v>536</v>
      </c>
    </row>
    <row r="18" spans="1:16" x14ac:dyDescent="0.25">
      <c r="A18" t="s">
        <v>30</v>
      </c>
      <c r="D18" t="s">
        <v>524</v>
      </c>
      <c r="E18" t="s">
        <v>525</v>
      </c>
      <c r="F18" t="s">
        <v>526</v>
      </c>
      <c r="G18" t="s">
        <v>527</v>
      </c>
      <c r="H18">
        <v>8</v>
      </c>
      <c r="I18">
        <v>5</v>
      </c>
      <c r="J18">
        <v>1</v>
      </c>
      <c r="K18">
        <v>0</v>
      </c>
      <c r="L18" t="s">
        <v>528</v>
      </c>
      <c r="M18">
        <v>1</v>
      </c>
      <c r="N18">
        <v>0</v>
      </c>
      <c r="O18" t="s">
        <v>529</v>
      </c>
      <c r="P18" t="s">
        <v>537</v>
      </c>
    </row>
    <row r="19" spans="1:16" x14ac:dyDescent="0.25">
      <c r="A19" t="s">
        <v>76</v>
      </c>
      <c r="D19" t="s">
        <v>524</v>
      </c>
      <c r="E19" t="s">
        <v>525</v>
      </c>
      <c r="F19" t="s">
        <v>526</v>
      </c>
      <c r="G19" t="s">
        <v>527</v>
      </c>
      <c r="H19">
        <v>9</v>
      </c>
      <c r="I19">
        <v>5</v>
      </c>
      <c r="J19">
        <v>1</v>
      </c>
      <c r="K19">
        <v>0</v>
      </c>
      <c r="L19" t="s">
        <v>528</v>
      </c>
      <c r="M19">
        <v>1</v>
      </c>
      <c r="N19">
        <v>0</v>
      </c>
      <c r="O19" t="s">
        <v>529</v>
      </c>
      <c r="P19" t="s">
        <v>538</v>
      </c>
    </row>
    <row r="20" spans="1:16" x14ac:dyDescent="0.25">
      <c r="A20" t="s">
        <v>74</v>
      </c>
      <c r="D20" t="s">
        <v>524</v>
      </c>
      <c r="E20" t="s">
        <v>525</v>
      </c>
      <c r="F20" t="s">
        <v>526</v>
      </c>
      <c r="G20" t="s">
        <v>527</v>
      </c>
      <c r="H20">
        <v>10</v>
      </c>
      <c r="I20">
        <v>5</v>
      </c>
      <c r="J20">
        <v>1</v>
      </c>
      <c r="K20">
        <v>0</v>
      </c>
      <c r="L20" t="s">
        <v>528</v>
      </c>
      <c r="M20">
        <v>1</v>
      </c>
      <c r="N20">
        <v>0</v>
      </c>
      <c r="O20" t="s">
        <v>529</v>
      </c>
      <c r="P20" t="s">
        <v>539</v>
      </c>
    </row>
    <row r="21" spans="1:16" x14ac:dyDescent="0.25">
      <c r="A21" t="s">
        <v>328</v>
      </c>
      <c r="D21" t="s">
        <v>524</v>
      </c>
      <c r="E21" t="s">
        <v>525</v>
      </c>
      <c r="F21" t="s">
        <v>526</v>
      </c>
      <c r="G21" t="s">
        <v>527</v>
      </c>
      <c r="H21">
        <v>11</v>
      </c>
      <c r="I21">
        <v>5</v>
      </c>
      <c r="J21">
        <v>1</v>
      </c>
      <c r="K21">
        <v>0</v>
      </c>
      <c r="L21" t="s">
        <v>528</v>
      </c>
      <c r="M21">
        <v>1</v>
      </c>
      <c r="N21">
        <v>0</v>
      </c>
      <c r="O21" t="s">
        <v>529</v>
      </c>
      <c r="P21" t="s">
        <v>540</v>
      </c>
    </row>
    <row r="22" spans="1:16" x14ac:dyDescent="0.25">
      <c r="A22" t="s">
        <v>120</v>
      </c>
      <c r="D22" t="s">
        <v>524</v>
      </c>
      <c r="E22" t="s">
        <v>525</v>
      </c>
      <c r="F22" t="s">
        <v>526</v>
      </c>
      <c r="G22" t="s">
        <v>527</v>
      </c>
      <c r="H22">
        <v>1</v>
      </c>
      <c r="I22">
        <v>5</v>
      </c>
      <c r="J22">
        <v>1</v>
      </c>
      <c r="K22">
        <v>0</v>
      </c>
      <c r="L22" t="s">
        <v>528</v>
      </c>
      <c r="M22">
        <v>1</v>
      </c>
      <c r="N22">
        <v>0</v>
      </c>
      <c r="O22" t="s">
        <v>529</v>
      </c>
      <c r="P22" t="s">
        <v>541</v>
      </c>
    </row>
    <row r="23" spans="1:16" x14ac:dyDescent="0.25">
      <c r="A23" t="s">
        <v>334</v>
      </c>
      <c r="D23" t="s">
        <v>524</v>
      </c>
      <c r="E23" t="s">
        <v>525</v>
      </c>
      <c r="F23" t="s">
        <v>526</v>
      </c>
      <c r="G23" t="s">
        <v>527</v>
      </c>
      <c r="H23">
        <v>12</v>
      </c>
      <c r="I23">
        <v>5</v>
      </c>
      <c r="J23">
        <v>1</v>
      </c>
      <c r="K23">
        <v>0</v>
      </c>
      <c r="L23" t="s">
        <v>528</v>
      </c>
      <c r="M23">
        <v>1</v>
      </c>
      <c r="N23">
        <v>0</v>
      </c>
      <c r="O23" t="s">
        <v>529</v>
      </c>
      <c r="P23" t="s">
        <v>542</v>
      </c>
    </row>
    <row r="24" spans="1:16" x14ac:dyDescent="0.25">
      <c r="A24" t="s">
        <v>362</v>
      </c>
      <c r="D24" t="s">
        <v>524</v>
      </c>
      <c r="E24" t="s">
        <v>525</v>
      </c>
      <c r="F24" t="s">
        <v>526</v>
      </c>
      <c r="G24" t="s">
        <v>527</v>
      </c>
      <c r="H24">
        <v>13</v>
      </c>
      <c r="I24">
        <v>5</v>
      </c>
      <c r="J24">
        <v>1</v>
      </c>
      <c r="K24">
        <v>0</v>
      </c>
      <c r="L24" t="s">
        <v>528</v>
      </c>
      <c r="M24">
        <v>1</v>
      </c>
      <c r="N24">
        <v>0</v>
      </c>
      <c r="O24" t="s">
        <v>529</v>
      </c>
      <c r="P24" t="s">
        <v>543</v>
      </c>
    </row>
    <row r="25" spans="1:16" x14ac:dyDescent="0.25">
      <c r="A25" t="s">
        <v>363</v>
      </c>
      <c r="D25" t="s">
        <v>524</v>
      </c>
      <c r="E25" t="s">
        <v>525</v>
      </c>
      <c r="F25" t="s">
        <v>526</v>
      </c>
      <c r="G25" t="s">
        <v>527</v>
      </c>
      <c r="H25">
        <v>14</v>
      </c>
      <c r="I25">
        <v>5</v>
      </c>
      <c r="J25">
        <v>1</v>
      </c>
      <c r="K25">
        <v>0</v>
      </c>
      <c r="L25" t="s">
        <v>528</v>
      </c>
      <c r="M25">
        <v>1</v>
      </c>
      <c r="N25">
        <v>0</v>
      </c>
      <c r="O25" t="s">
        <v>529</v>
      </c>
      <c r="P25" t="s">
        <v>544</v>
      </c>
    </row>
    <row r="26" spans="1:16" x14ac:dyDescent="0.25">
      <c r="A26" t="s">
        <v>364</v>
      </c>
      <c r="D26" t="s">
        <v>524</v>
      </c>
      <c r="E26" t="s">
        <v>525</v>
      </c>
      <c r="F26" t="s">
        <v>526</v>
      </c>
      <c r="G26" t="s">
        <v>527</v>
      </c>
      <c r="H26">
        <v>15</v>
      </c>
      <c r="I26">
        <v>5</v>
      </c>
      <c r="J26">
        <v>1</v>
      </c>
      <c r="K26">
        <v>0</v>
      </c>
      <c r="L26" t="s">
        <v>528</v>
      </c>
      <c r="M26">
        <v>1</v>
      </c>
      <c r="N26">
        <v>0</v>
      </c>
      <c r="O26" t="s">
        <v>529</v>
      </c>
      <c r="P26" t="s">
        <v>545</v>
      </c>
    </row>
    <row r="27" spans="1:16" x14ac:dyDescent="0.25">
      <c r="A27" t="s">
        <v>365</v>
      </c>
      <c r="D27" t="s">
        <v>524</v>
      </c>
      <c r="E27" t="s">
        <v>525</v>
      </c>
      <c r="F27" t="s">
        <v>526</v>
      </c>
      <c r="G27" t="s">
        <v>527</v>
      </c>
      <c r="H27">
        <v>16</v>
      </c>
      <c r="I27">
        <v>5</v>
      </c>
      <c r="J27">
        <v>1</v>
      </c>
      <c r="K27">
        <v>0</v>
      </c>
      <c r="L27" t="s">
        <v>528</v>
      </c>
      <c r="M27">
        <v>1</v>
      </c>
      <c r="N27">
        <v>0</v>
      </c>
      <c r="O27" t="s">
        <v>529</v>
      </c>
      <c r="P27" t="s">
        <v>546</v>
      </c>
    </row>
    <row r="28" spans="1:16" x14ac:dyDescent="0.25">
      <c r="A28" t="s">
        <v>366</v>
      </c>
      <c r="D28" t="s">
        <v>524</v>
      </c>
      <c r="E28" t="s">
        <v>525</v>
      </c>
      <c r="F28" t="s">
        <v>526</v>
      </c>
      <c r="G28" t="s">
        <v>527</v>
      </c>
      <c r="H28">
        <v>17</v>
      </c>
      <c r="I28">
        <v>5</v>
      </c>
      <c r="J28">
        <v>1</v>
      </c>
      <c r="K28">
        <v>0</v>
      </c>
      <c r="L28" t="s">
        <v>528</v>
      </c>
      <c r="M28">
        <v>1</v>
      </c>
      <c r="N28">
        <v>0</v>
      </c>
      <c r="O28" t="s">
        <v>529</v>
      </c>
      <c r="P28" t="s">
        <v>547</v>
      </c>
    </row>
    <row r="29" spans="1:16" x14ac:dyDescent="0.25">
      <c r="A29" t="s">
        <v>367</v>
      </c>
      <c r="D29" t="s">
        <v>524</v>
      </c>
      <c r="E29" t="s">
        <v>525</v>
      </c>
      <c r="F29" t="s">
        <v>526</v>
      </c>
      <c r="G29" t="s">
        <v>527</v>
      </c>
      <c r="H29">
        <v>18</v>
      </c>
      <c r="I29">
        <v>5</v>
      </c>
      <c r="J29">
        <v>1</v>
      </c>
      <c r="K29">
        <v>0</v>
      </c>
      <c r="L29" t="s">
        <v>528</v>
      </c>
      <c r="M29">
        <v>1</v>
      </c>
      <c r="N29">
        <v>0</v>
      </c>
      <c r="O29" t="s">
        <v>529</v>
      </c>
      <c r="P29" t="s">
        <v>548</v>
      </c>
    </row>
    <row r="30" spans="1:16" x14ac:dyDescent="0.25">
      <c r="A30" t="s">
        <v>368</v>
      </c>
      <c r="D30" t="s">
        <v>524</v>
      </c>
      <c r="E30" t="s">
        <v>525</v>
      </c>
      <c r="F30" t="s">
        <v>526</v>
      </c>
      <c r="G30" t="s">
        <v>527</v>
      </c>
      <c r="H30">
        <v>19</v>
      </c>
      <c r="I30">
        <v>5</v>
      </c>
      <c r="J30">
        <v>1</v>
      </c>
      <c r="K30">
        <v>0</v>
      </c>
      <c r="L30" t="s">
        <v>528</v>
      </c>
      <c r="M30">
        <v>1</v>
      </c>
      <c r="N30">
        <v>0</v>
      </c>
      <c r="O30" t="s">
        <v>529</v>
      </c>
      <c r="P30" t="s">
        <v>549</v>
      </c>
    </row>
    <row r="31" spans="1:16" x14ac:dyDescent="0.25">
      <c r="A31" t="s">
        <v>369</v>
      </c>
      <c r="D31" t="s">
        <v>524</v>
      </c>
      <c r="E31" t="s">
        <v>525</v>
      </c>
      <c r="F31" t="s">
        <v>526</v>
      </c>
      <c r="G31" t="s">
        <v>527</v>
      </c>
      <c r="H31">
        <v>20</v>
      </c>
      <c r="I31">
        <v>5</v>
      </c>
      <c r="J31">
        <v>1</v>
      </c>
      <c r="K31">
        <v>0</v>
      </c>
      <c r="L31" t="s">
        <v>528</v>
      </c>
      <c r="M31">
        <v>1</v>
      </c>
      <c r="N31">
        <v>0</v>
      </c>
      <c r="O31" t="s">
        <v>529</v>
      </c>
      <c r="P31" t="s">
        <v>550</v>
      </c>
    </row>
    <row r="32" spans="1:16" x14ac:dyDescent="0.25">
      <c r="A32" t="s">
        <v>370</v>
      </c>
      <c r="D32" t="s">
        <v>524</v>
      </c>
      <c r="E32" t="s">
        <v>525</v>
      </c>
      <c r="F32" t="s">
        <v>526</v>
      </c>
      <c r="G32" t="s">
        <v>527</v>
      </c>
      <c r="H32">
        <v>21</v>
      </c>
      <c r="I32">
        <v>5</v>
      </c>
      <c r="J32">
        <v>1</v>
      </c>
      <c r="K32">
        <v>0</v>
      </c>
      <c r="L32" t="s">
        <v>528</v>
      </c>
      <c r="M32">
        <v>1</v>
      </c>
      <c r="N32">
        <v>0</v>
      </c>
      <c r="O32" t="s">
        <v>529</v>
      </c>
      <c r="P32" t="s">
        <v>551</v>
      </c>
    </row>
    <row r="33" spans="1:16" x14ac:dyDescent="0.25">
      <c r="A33" t="s">
        <v>371</v>
      </c>
      <c r="D33" t="s">
        <v>524</v>
      </c>
      <c r="E33" t="s">
        <v>525</v>
      </c>
      <c r="F33" t="s">
        <v>526</v>
      </c>
      <c r="G33" t="s">
        <v>527</v>
      </c>
      <c r="H33">
        <v>22</v>
      </c>
      <c r="I33">
        <v>5</v>
      </c>
      <c r="J33">
        <v>1</v>
      </c>
      <c r="K33">
        <v>0</v>
      </c>
      <c r="L33" t="s">
        <v>528</v>
      </c>
      <c r="M33">
        <v>1</v>
      </c>
      <c r="N33">
        <v>0</v>
      </c>
      <c r="O33" t="s">
        <v>529</v>
      </c>
      <c r="P33" t="s">
        <v>552</v>
      </c>
    </row>
    <row r="34" spans="1:16" x14ac:dyDescent="0.25">
      <c r="A34" t="s">
        <v>355</v>
      </c>
      <c r="D34" t="s">
        <v>524</v>
      </c>
      <c r="E34" t="s">
        <v>525</v>
      </c>
      <c r="F34" t="s">
        <v>526</v>
      </c>
      <c r="G34" t="s">
        <v>527</v>
      </c>
      <c r="H34">
        <v>23</v>
      </c>
      <c r="I34">
        <v>5</v>
      </c>
      <c r="J34">
        <v>1</v>
      </c>
      <c r="K34">
        <v>0</v>
      </c>
      <c r="L34" t="s">
        <v>528</v>
      </c>
      <c r="M34">
        <v>1</v>
      </c>
      <c r="N34">
        <v>0</v>
      </c>
      <c r="O34" t="s">
        <v>529</v>
      </c>
      <c r="P34" t="s">
        <v>553</v>
      </c>
    </row>
    <row r="35" spans="1:16" x14ac:dyDescent="0.25">
      <c r="A35" t="s">
        <v>372</v>
      </c>
      <c r="D35" t="s">
        <v>524</v>
      </c>
      <c r="E35" t="s">
        <v>525</v>
      </c>
      <c r="F35" t="s">
        <v>526</v>
      </c>
      <c r="G35" t="s">
        <v>527</v>
      </c>
      <c r="H35">
        <v>24</v>
      </c>
      <c r="I35">
        <v>5</v>
      </c>
      <c r="J35">
        <v>1</v>
      </c>
      <c r="K35">
        <v>0</v>
      </c>
      <c r="L35" t="s">
        <v>528</v>
      </c>
      <c r="M35">
        <v>1</v>
      </c>
      <c r="N35">
        <v>0</v>
      </c>
      <c r="O35" t="s">
        <v>529</v>
      </c>
      <c r="P35" t="s">
        <v>554</v>
      </c>
    </row>
    <row r="36" spans="1:16" x14ac:dyDescent="0.25">
      <c r="A36" t="s">
        <v>373</v>
      </c>
      <c r="D36" t="s">
        <v>524</v>
      </c>
      <c r="E36" t="s">
        <v>525</v>
      </c>
      <c r="F36" t="s">
        <v>526</v>
      </c>
      <c r="G36" t="s">
        <v>527</v>
      </c>
      <c r="H36">
        <v>25</v>
      </c>
      <c r="I36">
        <v>5</v>
      </c>
      <c r="J36">
        <v>1</v>
      </c>
      <c r="K36">
        <v>0</v>
      </c>
      <c r="L36" t="s">
        <v>528</v>
      </c>
      <c r="M36">
        <v>1</v>
      </c>
      <c r="N36">
        <v>0</v>
      </c>
      <c r="O36" t="s">
        <v>529</v>
      </c>
      <c r="P36" t="s">
        <v>555</v>
      </c>
    </row>
    <row r="37" spans="1:16" x14ac:dyDescent="0.25">
      <c r="A37" t="s">
        <v>374</v>
      </c>
      <c r="D37" t="s">
        <v>524</v>
      </c>
      <c r="E37" t="s">
        <v>525</v>
      </c>
      <c r="F37" t="s">
        <v>526</v>
      </c>
      <c r="G37" t="s">
        <v>527</v>
      </c>
      <c r="H37">
        <v>26</v>
      </c>
      <c r="I37">
        <v>5</v>
      </c>
      <c r="J37">
        <v>1</v>
      </c>
      <c r="K37">
        <v>0</v>
      </c>
      <c r="L37" t="s">
        <v>528</v>
      </c>
      <c r="M37">
        <v>1</v>
      </c>
      <c r="N37">
        <v>0</v>
      </c>
      <c r="O37" t="s">
        <v>529</v>
      </c>
      <c r="P37" t="s">
        <v>556</v>
      </c>
    </row>
    <row r="38" spans="1:16" x14ac:dyDescent="0.25">
      <c r="A38" t="s">
        <v>375</v>
      </c>
      <c r="D38" t="s">
        <v>524</v>
      </c>
      <c r="E38" t="s">
        <v>525</v>
      </c>
      <c r="F38" t="s">
        <v>526</v>
      </c>
      <c r="G38" t="s">
        <v>527</v>
      </c>
      <c r="H38">
        <v>27</v>
      </c>
      <c r="I38">
        <v>5</v>
      </c>
      <c r="J38">
        <v>1</v>
      </c>
      <c r="K38">
        <v>0</v>
      </c>
      <c r="L38" t="s">
        <v>528</v>
      </c>
      <c r="M38">
        <v>1</v>
      </c>
      <c r="N38">
        <v>0</v>
      </c>
      <c r="O38" t="s">
        <v>529</v>
      </c>
      <c r="P38" t="s">
        <v>557</v>
      </c>
    </row>
    <row r="39" spans="1:16" x14ac:dyDescent="0.25">
      <c r="A39" t="s">
        <v>376</v>
      </c>
      <c r="D39" t="s">
        <v>524</v>
      </c>
      <c r="E39" t="s">
        <v>525</v>
      </c>
      <c r="F39" t="s">
        <v>526</v>
      </c>
      <c r="G39" t="s">
        <v>527</v>
      </c>
      <c r="H39">
        <v>28</v>
      </c>
      <c r="I39">
        <v>5</v>
      </c>
      <c r="J39">
        <v>1</v>
      </c>
      <c r="K39">
        <v>0</v>
      </c>
      <c r="L39" t="s">
        <v>528</v>
      </c>
      <c r="M39">
        <v>1</v>
      </c>
      <c r="N39">
        <v>0</v>
      </c>
      <c r="O39" t="s">
        <v>529</v>
      </c>
      <c r="P39" t="s">
        <v>558</v>
      </c>
    </row>
    <row r="40" spans="1:16" x14ac:dyDescent="0.25">
      <c r="A40" t="s">
        <v>377</v>
      </c>
      <c r="D40" t="s">
        <v>524</v>
      </c>
      <c r="E40" t="s">
        <v>525</v>
      </c>
      <c r="F40" t="s">
        <v>526</v>
      </c>
      <c r="G40" t="s">
        <v>527</v>
      </c>
      <c r="H40">
        <v>29</v>
      </c>
      <c r="I40">
        <v>5</v>
      </c>
      <c r="J40">
        <v>1</v>
      </c>
      <c r="K40">
        <v>0</v>
      </c>
      <c r="L40" t="s">
        <v>528</v>
      </c>
      <c r="M40">
        <v>1</v>
      </c>
      <c r="N40">
        <v>0</v>
      </c>
      <c r="O40" t="s">
        <v>529</v>
      </c>
      <c r="P40" t="s">
        <v>559</v>
      </c>
    </row>
    <row r="41" spans="1:16" x14ac:dyDescent="0.25">
      <c r="A41" t="s">
        <v>378</v>
      </c>
      <c r="D41" t="s">
        <v>524</v>
      </c>
      <c r="E41" t="s">
        <v>525</v>
      </c>
      <c r="F41" t="s">
        <v>526</v>
      </c>
      <c r="G41" t="s">
        <v>527</v>
      </c>
      <c r="H41">
        <v>30</v>
      </c>
      <c r="I41">
        <v>5</v>
      </c>
      <c r="J41">
        <v>1</v>
      </c>
      <c r="K41">
        <v>0</v>
      </c>
      <c r="L41" t="s">
        <v>528</v>
      </c>
      <c r="M41">
        <v>1</v>
      </c>
      <c r="N41">
        <v>0</v>
      </c>
      <c r="O41" t="s">
        <v>529</v>
      </c>
      <c r="P41" t="s">
        <v>560</v>
      </c>
    </row>
    <row r="42" spans="1:16" x14ac:dyDescent="0.25">
      <c r="A42" t="s">
        <v>379</v>
      </c>
      <c r="D42" t="s">
        <v>524</v>
      </c>
      <c r="E42" t="s">
        <v>525</v>
      </c>
      <c r="F42" t="s">
        <v>526</v>
      </c>
      <c r="G42" t="s">
        <v>527</v>
      </c>
      <c r="H42">
        <v>31</v>
      </c>
      <c r="I42">
        <v>5</v>
      </c>
      <c r="J42">
        <v>1</v>
      </c>
      <c r="K42">
        <v>0</v>
      </c>
      <c r="L42" t="s">
        <v>528</v>
      </c>
      <c r="M42">
        <v>1</v>
      </c>
      <c r="N42">
        <v>0</v>
      </c>
      <c r="O42" t="s">
        <v>529</v>
      </c>
      <c r="P42" t="s">
        <v>561</v>
      </c>
    </row>
    <row r="43" spans="1:16" x14ac:dyDescent="0.25">
      <c r="A43" t="s">
        <v>380</v>
      </c>
      <c r="D43" t="s">
        <v>524</v>
      </c>
      <c r="E43" t="s">
        <v>525</v>
      </c>
      <c r="F43" t="s">
        <v>526</v>
      </c>
      <c r="G43" t="s">
        <v>527</v>
      </c>
      <c r="H43">
        <v>32</v>
      </c>
      <c r="I43">
        <v>5</v>
      </c>
      <c r="J43">
        <v>1</v>
      </c>
      <c r="K43">
        <v>0</v>
      </c>
      <c r="L43" t="s">
        <v>528</v>
      </c>
      <c r="M43">
        <v>1</v>
      </c>
      <c r="N43">
        <v>0</v>
      </c>
      <c r="O43" t="s">
        <v>529</v>
      </c>
      <c r="P43" t="s">
        <v>562</v>
      </c>
    </row>
    <row r="44" spans="1:16" x14ac:dyDescent="0.25">
      <c r="A44" t="s">
        <v>381</v>
      </c>
      <c r="D44" t="s">
        <v>524</v>
      </c>
      <c r="E44" t="s">
        <v>525</v>
      </c>
      <c r="F44" t="s">
        <v>526</v>
      </c>
      <c r="G44" t="s">
        <v>527</v>
      </c>
      <c r="H44">
        <v>33</v>
      </c>
      <c r="I44">
        <v>5</v>
      </c>
      <c r="J44">
        <v>1</v>
      </c>
      <c r="K44">
        <v>0</v>
      </c>
      <c r="L44" t="s">
        <v>528</v>
      </c>
      <c r="M44">
        <v>1</v>
      </c>
      <c r="N44">
        <v>0</v>
      </c>
      <c r="O44" t="s">
        <v>529</v>
      </c>
      <c r="P44" t="s">
        <v>563</v>
      </c>
    </row>
    <row r="45" spans="1:16" x14ac:dyDescent="0.25">
      <c r="A45" t="s">
        <v>356</v>
      </c>
      <c r="D45" t="s">
        <v>524</v>
      </c>
      <c r="E45" t="s">
        <v>525</v>
      </c>
      <c r="F45" t="s">
        <v>526</v>
      </c>
      <c r="G45" t="s">
        <v>527</v>
      </c>
      <c r="H45">
        <v>34</v>
      </c>
      <c r="I45">
        <v>5</v>
      </c>
      <c r="J45">
        <v>1</v>
      </c>
      <c r="K45">
        <v>0</v>
      </c>
      <c r="L45" t="s">
        <v>528</v>
      </c>
      <c r="M45">
        <v>1</v>
      </c>
      <c r="N45">
        <v>0</v>
      </c>
      <c r="O45" t="s">
        <v>529</v>
      </c>
      <c r="P45" t="s">
        <v>564</v>
      </c>
    </row>
    <row r="46" spans="1:16" x14ac:dyDescent="0.25">
      <c r="A46" t="s">
        <v>382</v>
      </c>
      <c r="D46" t="s">
        <v>524</v>
      </c>
      <c r="E46" t="s">
        <v>525</v>
      </c>
      <c r="F46" t="s">
        <v>526</v>
      </c>
      <c r="G46" t="s">
        <v>527</v>
      </c>
      <c r="H46">
        <v>35</v>
      </c>
      <c r="I46">
        <v>5</v>
      </c>
      <c r="J46">
        <v>1</v>
      </c>
      <c r="K46">
        <v>0</v>
      </c>
      <c r="L46" t="s">
        <v>528</v>
      </c>
      <c r="M46">
        <v>1</v>
      </c>
      <c r="N46">
        <v>0</v>
      </c>
      <c r="O46" t="s">
        <v>529</v>
      </c>
      <c r="P46" t="s">
        <v>565</v>
      </c>
    </row>
    <row r="47" spans="1:16" x14ac:dyDescent="0.25">
      <c r="A47" t="s">
        <v>383</v>
      </c>
      <c r="D47" t="s">
        <v>524</v>
      </c>
      <c r="E47" t="s">
        <v>525</v>
      </c>
      <c r="F47" t="s">
        <v>526</v>
      </c>
      <c r="G47" t="s">
        <v>527</v>
      </c>
      <c r="H47">
        <v>36</v>
      </c>
      <c r="I47">
        <v>5</v>
      </c>
      <c r="J47">
        <v>1</v>
      </c>
      <c r="K47">
        <v>0</v>
      </c>
      <c r="L47" t="s">
        <v>528</v>
      </c>
      <c r="M47">
        <v>1</v>
      </c>
      <c r="N47">
        <v>0</v>
      </c>
      <c r="O47" t="s">
        <v>529</v>
      </c>
      <c r="P47" t="s">
        <v>566</v>
      </c>
    </row>
    <row r="48" spans="1:16" x14ac:dyDescent="0.25">
      <c r="A48" t="s">
        <v>384</v>
      </c>
      <c r="D48" t="s">
        <v>524</v>
      </c>
      <c r="E48" t="s">
        <v>525</v>
      </c>
      <c r="F48" t="s">
        <v>526</v>
      </c>
      <c r="G48" t="s">
        <v>527</v>
      </c>
      <c r="H48">
        <v>37</v>
      </c>
      <c r="I48">
        <v>5</v>
      </c>
      <c r="J48">
        <v>1</v>
      </c>
      <c r="K48">
        <v>0</v>
      </c>
      <c r="L48" t="s">
        <v>528</v>
      </c>
      <c r="M48">
        <v>1</v>
      </c>
      <c r="N48">
        <v>0</v>
      </c>
      <c r="O48" t="s">
        <v>529</v>
      </c>
      <c r="P48" t="s">
        <v>567</v>
      </c>
    </row>
    <row r="49" spans="1:16" x14ac:dyDescent="0.25">
      <c r="A49" t="s">
        <v>385</v>
      </c>
      <c r="D49" t="s">
        <v>524</v>
      </c>
      <c r="E49" t="s">
        <v>525</v>
      </c>
      <c r="F49" t="s">
        <v>526</v>
      </c>
      <c r="G49" t="s">
        <v>527</v>
      </c>
      <c r="H49">
        <v>38</v>
      </c>
      <c r="I49">
        <v>5</v>
      </c>
      <c r="J49">
        <v>1</v>
      </c>
      <c r="K49">
        <v>0</v>
      </c>
      <c r="L49" t="s">
        <v>528</v>
      </c>
      <c r="M49">
        <v>1</v>
      </c>
      <c r="N49">
        <v>0</v>
      </c>
      <c r="O49" t="s">
        <v>529</v>
      </c>
      <c r="P49" t="s">
        <v>568</v>
      </c>
    </row>
    <row r="50" spans="1:16" x14ac:dyDescent="0.25">
      <c r="A50" t="s">
        <v>386</v>
      </c>
      <c r="D50" t="s">
        <v>524</v>
      </c>
      <c r="E50" t="s">
        <v>525</v>
      </c>
      <c r="F50" t="s">
        <v>526</v>
      </c>
      <c r="G50" t="s">
        <v>527</v>
      </c>
      <c r="H50">
        <v>39</v>
      </c>
      <c r="I50">
        <v>5</v>
      </c>
      <c r="J50">
        <v>1</v>
      </c>
      <c r="K50">
        <v>0</v>
      </c>
      <c r="L50" t="s">
        <v>528</v>
      </c>
      <c r="M50">
        <v>1</v>
      </c>
      <c r="N50">
        <v>0</v>
      </c>
      <c r="O50" t="s">
        <v>529</v>
      </c>
      <c r="P50" t="s">
        <v>569</v>
      </c>
    </row>
    <row r="51" spans="1:16" x14ac:dyDescent="0.25">
      <c r="A51" t="s">
        <v>387</v>
      </c>
      <c r="D51" t="s">
        <v>524</v>
      </c>
      <c r="E51" t="s">
        <v>525</v>
      </c>
      <c r="F51" t="s">
        <v>526</v>
      </c>
      <c r="G51" t="s">
        <v>527</v>
      </c>
      <c r="H51">
        <v>40</v>
      </c>
      <c r="I51">
        <v>5</v>
      </c>
      <c r="J51">
        <v>1</v>
      </c>
      <c r="K51">
        <v>0</v>
      </c>
      <c r="L51" t="s">
        <v>528</v>
      </c>
      <c r="M51">
        <v>1</v>
      </c>
      <c r="N51">
        <v>0</v>
      </c>
      <c r="O51" t="s">
        <v>529</v>
      </c>
      <c r="P51" t="s">
        <v>570</v>
      </c>
    </row>
    <row r="52" spans="1:16" x14ac:dyDescent="0.25">
      <c r="A52" t="s">
        <v>388</v>
      </c>
      <c r="D52" t="s">
        <v>524</v>
      </c>
      <c r="E52" t="s">
        <v>525</v>
      </c>
      <c r="F52" t="s">
        <v>526</v>
      </c>
      <c r="G52" t="s">
        <v>527</v>
      </c>
      <c r="H52">
        <v>41</v>
      </c>
      <c r="I52">
        <v>5</v>
      </c>
      <c r="J52">
        <v>1</v>
      </c>
      <c r="K52">
        <v>0</v>
      </c>
      <c r="L52" t="s">
        <v>528</v>
      </c>
      <c r="M52">
        <v>1</v>
      </c>
      <c r="N52">
        <v>0</v>
      </c>
      <c r="O52" t="s">
        <v>529</v>
      </c>
      <c r="P52" t="s">
        <v>571</v>
      </c>
    </row>
    <row r="53" spans="1:16" x14ac:dyDescent="0.25">
      <c r="A53" t="s">
        <v>389</v>
      </c>
      <c r="D53" t="s">
        <v>524</v>
      </c>
      <c r="E53" t="s">
        <v>525</v>
      </c>
      <c r="F53" t="s">
        <v>526</v>
      </c>
      <c r="G53" t="s">
        <v>527</v>
      </c>
      <c r="H53">
        <v>42</v>
      </c>
      <c r="I53">
        <v>5</v>
      </c>
      <c r="J53">
        <v>1</v>
      </c>
      <c r="K53">
        <v>0</v>
      </c>
      <c r="L53" t="s">
        <v>528</v>
      </c>
      <c r="M53">
        <v>1</v>
      </c>
      <c r="N53">
        <v>0</v>
      </c>
      <c r="O53" t="s">
        <v>529</v>
      </c>
      <c r="P53" t="s">
        <v>572</v>
      </c>
    </row>
    <row r="54" spans="1:16" x14ac:dyDescent="0.25">
      <c r="A54" t="s">
        <v>390</v>
      </c>
      <c r="D54" t="s">
        <v>524</v>
      </c>
      <c r="E54" t="s">
        <v>525</v>
      </c>
      <c r="F54" t="s">
        <v>526</v>
      </c>
      <c r="G54" t="s">
        <v>527</v>
      </c>
      <c r="H54">
        <v>43</v>
      </c>
      <c r="I54">
        <v>5</v>
      </c>
      <c r="J54">
        <v>1</v>
      </c>
      <c r="K54">
        <v>0</v>
      </c>
      <c r="L54" t="s">
        <v>528</v>
      </c>
      <c r="M54">
        <v>1</v>
      </c>
      <c r="N54">
        <v>0</v>
      </c>
      <c r="O54" t="s">
        <v>529</v>
      </c>
      <c r="P54" t="s">
        <v>573</v>
      </c>
    </row>
    <row r="55" spans="1:16" x14ac:dyDescent="0.25">
      <c r="A55" t="s">
        <v>391</v>
      </c>
      <c r="D55" t="s">
        <v>524</v>
      </c>
      <c r="E55" t="s">
        <v>525</v>
      </c>
      <c r="F55" t="s">
        <v>526</v>
      </c>
      <c r="G55" t="s">
        <v>527</v>
      </c>
      <c r="H55">
        <v>44</v>
      </c>
      <c r="I55">
        <v>5</v>
      </c>
      <c r="J55">
        <v>1</v>
      </c>
      <c r="K55">
        <v>0</v>
      </c>
      <c r="L55" t="s">
        <v>528</v>
      </c>
      <c r="M55">
        <v>1</v>
      </c>
      <c r="N55">
        <v>0</v>
      </c>
      <c r="O55" t="s">
        <v>529</v>
      </c>
      <c r="P55" t="s">
        <v>574</v>
      </c>
    </row>
    <row r="56" spans="1:16" x14ac:dyDescent="0.25">
      <c r="A56" t="s">
        <v>334</v>
      </c>
      <c r="D56" t="s">
        <v>524</v>
      </c>
      <c r="E56" t="s">
        <v>525</v>
      </c>
      <c r="F56" t="s">
        <v>526</v>
      </c>
      <c r="G56" t="s">
        <v>527</v>
      </c>
      <c r="H56">
        <v>45</v>
      </c>
      <c r="I56">
        <v>5</v>
      </c>
      <c r="J56">
        <v>1</v>
      </c>
      <c r="K56">
        <v>0</v>
      </c>
      <c r="L56" t="s">
        <v>528</v>
      </c>
      <c r="M56">
        <v>1</v>
      </c>
      <c r="N56">
        <v>0</v>
      </c>
      <c r="O56" t="s">
        <v>529</v>
      </c>
      <c r="P56" t="s">
        <v>575</v>
      </c>
    </row>
    <row r="57" spans="1:16" x14ac:dyDescent="0.25">
      <c r="A57" t="s">
        <v>392</v>
      </c>
      <c r="D57" t="s">
        <v>524</v>
      </c>
      <c r="E57" t="s">
        <v>525</v>
      </c>
      <c r="F57" t="s">
        <v>526</v>
      </c>
      <c r="G57" t="s">
        <v>527</v>
      </c>
      <c r="H57">
        <v>46</v>
      </c>
      <c r="I57">
        <v>5</v>
      </c>
      <c r="J57">
        <v>1</v>
      </c>
      <c r="K57">
        <v>0</v>
      </c>
      <c r="L57" t="s">
        <v>528</v>
      </c>
      <c r="M57">
        <v>1</v>
      </c>
      <c r="N57">
        <v>0</v>
      </c>
      <c r="O57" t="s">
        <v>529</v>
      </c>
      <c r="P57" t="s">
        <v>576</v>
      </c>
    </row>
    <row r="58" spans="1:16" x14ac:dyDescent="0.25">
      <c r="A58" t="s">
        <v>393</v>
      </c>
      <c r="D58" t="s">
        <v>524</v>
      </c>
      <c r="E58" t="s">
        <v>525</v>
      </c>
      <c r="F58" t="s">
        <v>526</v>
      </c>
      <c r="G58" t="s">
        <v>527</v>
      </c>
      <c r="H58">
        <v>47</v>
      </c>
      <c r="I58">
        <v>5</v>
      </c>
      <c r="J58">
        <v>1</v>
      </c>
      <c r="K58">
        <v>0</v>
      </c>
      <c r="L58" t="s">
        <v>528</v>
      </c>
      <c r="M58">
        <v>1</v>
      </c>
      <c r="N58">
        <v>0</v>
      </c>
      <c r="O58" t="s">
        <v>529</v>
      </c>
      <c r="P58" t="s">
        <v>577</v>
      </c>
    </row>
    <row r="59" spans="1:16" x14ac:dyDescent="0.25">
      <c r="A59" t="s">
        <v>394</v>
      </c>
      <c r="D59" t="s">
        <v>524</v>
      </c>
      <c r="E59" t="s">
        <v>525</v>
      </c>
      <c r="F59" t="s">
        <v>526</v>
      </c>
      <c r="G59" t="s">
        <v>527</v>
      </c>
      <c r="H59">
        <v>48</v>
      </c>
      <c r="I59">
        <v>5</v>
      </c>
      <c r="J59">
        <v>1</v>
      </c>
      <c r="K59">
        <v>0</v>
      </c>
      <c r="L59" t="s">
        <v>528</v>
      </c>
      <c r="M59">
        <v>1</v>
      </c>
      <c r="N59">
        <v>0</v>
      </c>
      <c r="O59" t="s">
        <v>529</v>
      </c>
      <c r="P59" t="s">
        <v>578</v>
      </c>
    </row>
    <row r="60" spans="1:16" x14ac:dyDescent="0.25">
      <c r="A60" t="s">
        <v>395</v>
      </c>
      <c r="D60" t="s">
        <v>524</v>
      </c>
      <c r="E60" t="s">
        <v>525</v>
      </c>
      <c r="F60" t="s">
        <v>526</v>
      </c>
      <c r="G60" t="s">
        <v>527</v>
      </c>
      <c r="H60">
        <v>49</v>
      </c>
      <c r="I60">
        <v>5</v>
      </c>
      <c r="J60">
        <v>1</v>
      </c>
      <c r="K60">
        <v>0</v>
      </c>
      <c r="L60" t="s">
        <v>528</v>
      </c>
      <c r="M60">
        <v>1</v>
      </c>
      <c r="N60">
        <v>0</v>
      </c>
      <c r="O60" t="s">
        <v>529</v>
      </c>
      <c r="P60" t="s">
        <v>579</v>
      </c>
    </row>
    <row r="61" spans="1:16" x14ac:dyDescent="0.25">
      <c r="A61" t="s">
        <v>396</v>
      </c>
      <c r="D61" t="s">
        <v>524</v>
      </c>
      <c r="E61" t="s">
        <v>525</v>
      </c>
      <c r="F61" t="s">
        <v>526</v>
      </c>
      <c r="G61" t="s">
        <v>527</v>
      </c>
      <c r="H61">
        <v>50</v>
      </c>
      <c r="I61">
        <v>5</v>
      </c>
      <c r="J61">
        <v>1</v>
      </c>
      <c r="K61">
        <v>0</v>
      </c>
      <c r="L61" t="s">
        <v>528</v>
      </c>
      <c r="M61">
        <v>1</v>
      </c>
      <c r="N61">
        <v>0</v>
      </c>
      <c r="O61" t="s">
        <v>529</v>
      </c>
      <c r="P61" t="s">
        <v>580</v>
      </c>
    </row>
    <row r="62" spans="1:16" x14ac:dyDescent="0.25">
      <c r="A62" t="s">
        <v>397</v>
      </c>
      <c r="D62" t="s">
        <v>524</v>
      </c>
      <c r="E62" t="s">
        <v>525</v>
      </c>
      <c r="F62" t="s">
        <v>526</v>
      </c>
      <c r="G62" t="s">
        <v>527</v>
      </c>
      <c r="H62">
        <v>51</v>
      </c>
      <c r="I62">
        <v>5</v>
      </c>
      <c r="J62">
        <v>1</v>
      </c>
      <c r="K62">
        <v>0</v>
      </c>
      <c r="L62" t="s">
        <v>528</v>
      </c>
      <c r="M62">
        <v>1</v>
      </c>
      <c r="N62">
        <v>0</v>
      </c>
      <c r="O62" t="s">
        <v>529</v>
      </c>
      <c r="P62" t="s">
        <v>581</v>
      </c>
    </row>
    <row r="63" spans="1:16" x14ac:dyDescent="0.25">
      <c r="A63" t="s">
        <v>398</v>
      </c>
      <c r="D63" t="s">
        <v>524</v>
      </c>
      <c r="E63" t="s">
        <v>525</v>
      </c>
      <c r="F63" t="s">
        <v>526</v>
      </c>
      <c r="G63" t="s">
        <v>527</v>
      </c>
      <c r="H63">
        <v>52</v>
      </c>
      <c r="I63">
        <v>5</v>
      </c>
      <c r="J63">
        <v>1</v>
      </c>
      <c r="K63">
        <v>0</v>
      </c>
      <c r="L63" t="s">
        <v>528</v>
      </c>
      <c r="M63">
        <v>1</v>
      </c>
      <c r="N63">
        <v>0</v>
      </c>
      <c r="O63" t="s">
        <v>529</v>
      </c>
      <c r="P63" t="s">
        <v>582</v>
      </c>
    </row>
    <row r="64" spans="1:16" x14ac:dyDescent="0.25">
      <c r="A64" t="s">
        <v>399</v>
      </c>
      <c r="D64" t="s">
        <v>524</v>
      </c>
      <c r="E64" t="s">
        <v>525</v>
      </c>
      <c r="F64" t="s">
        <v>526</v>
      </c>
      <c r="G64" t="s">
        <v>527</v>
      </c>
      <c r="H64">
        <v>53</v>
      </c>
      <c r="I64">
        <v>5</v>
      </c>
      <c r="J64">
        <v>1</v>
      </c>
      <c r="K64">
        <v>0</v>
      </c>
      <c r="L64" t="s">
        <v>528</v>
      </c>
      <c r="M64">
        <v>1</v>
      </c>
      <c r="N64">
        <v>0</v>
      </c>
      <c r="O64" t="s">
        <v>529</v>
      </c>
      <c r="P64" t="s">
        <v>583</v>
      </c>
    </row>
    <row r="65" spans="1:16" x14ac:dyDescent="0.25">
      <c r="A65" t="s">
        <v>400</v>
      </c>
      <c r="D65" t="s">
        <v>524</v>
      </c>
      <c r="E65" t="s">
        <v>525</v>
      </c>
      <c r="F65" t="s">
        <v>526</v>
      </c>
      <c r="G65" t="s">
        <v>527</v>
      </c>
      <c r="H65">
        <v>54</v>
      </c>
      <c r="I65">
        <v>5</v>
      </c>
      <c r="J65">
        <v>1</v>
      </c>
      <c r="K65">
        <v>0</v>
      </c>
      <c r="L65" t="s">
        <v>528</v>
      </c>
      <c r="M65">
        <v>1</v>
      </c>
      <c r="N65">
        <v>0</v>
      </c>
      <c r="O65" t="s">
        <v>529</v>
      </c>
      <c r="P65" t="s">
        <v>584</v>
      </c>
    </row>
    <row r="66" spans="1:16" x14ac:dyDescent="0.25">
      <c r="A66" t="s">
        <v>401</v>
      </c>
      <c r="D66" t="s">
        <v>524</v>
      </c>
      <c r="E66" t="s">
        <v>525</v>
      </c>
      <c r="F66" t="s">
        <v>526</v>
      </c>
      <c r="G66" t="s">
        <v>527</v>
      </c>
      <c r="H66">
        <v>55</v>
      </c>
      <c r="I66">
        <v>5</v>
      </c>
      <c r="J66">
        <v>1</v>
      </c>
      <c r="K66">
        <v>0</v>
      </c>
      <c r="L66" t="s">
        <v>528</v>
      </c>
      <c r="M66">
        <v>1</v>
      </c>
      <c r="N66">
        <v>0</v>
      </c>
      <c r="O66" t="s">
        <v>529</v>
      </c>
      <c r="P66" t="s">
        <v>585</v>
      </c>
    </row>
    <row r="67" spans="1:16" x14ac:dyDescent="0.25">
      <c r="A67" t="s">
        <v>355</v>
      </c>
      <c r="D67" t="s">
        <v>524</v>
      </c>
      <c r="E67" t="s">
        <v>525</v>
      </c>
      <c r="F67" t="s">
        <v>526</v>
      </c>
      <c r="G67" t="s">
        <v>527</v>
      </c>
      <c r="H67">
        <v>56</v>
      </c>
      <c r="I67">
        <v>5</v>
      </c>
      <c r="J67">
        <v>1</v>
      </c>
      <c r="K67">
        <v>0</v>
      </c>
      <c r="L67" t="s">
        <v>528</v>
      </c>
      <c r="M67">
        <v>1</v>
      </c>
      <c r="N67">
        <v>0</v>
      </c>
      <c r="O67" t="s">
        <v>529</v>
      </c>
      <c r="P67" t="s">
        <v>586</v>
      </c>
    </row>
    <row r="68" spans="1:16" x14ac:dyDescent="0.25">
      <c r="A68" t="s">
        <v>402</v>
      </c>
      <c r="D68" t="s">
        <v>524</v>
      </c>
      <c r="E68" t="s">
        <v>525</v>
      </c>
      <c r="F68" t="s">
        <v>526</v>
      </c>
      <c r="G68" t="s">
        <v>527</v>
      </c>
      <c r="H68">
        <v>57</v>
      </c>
      <c r="I68">
        <v>5</v>
      </c>
      <c r="J68">
        <v>1</v>
      </c>
      <c r="K68">
        <v>0</v>
      </c>
      <c r="L68" t="s">
        <v>528</v>
      </c>
      <c r="M68">
        <v>1</v>
      </c>
      <c r="N68">
        <v>0</v>
      </c>
      <c r="O68" t="s">
        <v>529</v>
      </c>
      <c r="P68" t="s">
        <v>587</v>
      </c>
    </row>
    <row r="69" spans="1:16" x14ac:dyDescent="0.25">
      <c r="A69" t="s">
        <v>403</v>
      </c>
      <c r="D69" t="s">
        <v>524</v>
      </c>
      <c r="E69" t="s">
        <v>525</v>
      </c>
      <c r="F69" t="s">
        <v>526</v>
      </c>
      <c r="G69" t="s">
        <v>527</v>
      </c>
      <c r="H69">
        <v>58</v>
      </c>
      <c r="I69">
        <v>5</v>
      </c>
      <c r="J69">
        <v>1</v>
      </c>
      <c r="K69">
        <v>0</v>
      </c>
      <c r="L69" t="s">
        <v>528</v>
      </c>
      <c r="M69">
        <v>1</v>
      </c>
      <c r="N69">
        <v>0</v>
      </c>
      <c r="O69" t="s">
        <v>529</v>
      </c>
      <c r="P69" t="s">
        <v>588</v>
      </c>
    </row>
    <row r="70" spans="1:16" x14ac:dyDescent="0.25">
      <c r="A70" t="s">
        <v>404</v>
      </c>
      <c r="D70" t="s">
        <v>524</v>
      </c>
      <c r="E70" t="s">
        <v>525</v>
      </c>
      <c r="F70" t="s">
        <v>526</v>
      </c>
      <c r="G70" t="s">
        <v>527</v>
      </c>
      <c r="H70">
        <v>59</v>
      </c>
      <c r="I70">
        <v>5</v>
      </c>
      <c r="J70">
        <v>1</v>
      </c>
      <c r="K70">
        <v>0</v>
      </c>
      <c r="L70" t="s">
        <v>528</v>
      </c>
      <c r="M70">
        <v>1</v>
      </c>
      <c r="N70">
        <v>0</v>
      </c>
      <c r="O70" t="s">
        <v>529</v>
      </c>
      <c r="P70" t="s">
        <v>589</v>
      </c>
    </row>
    <row r="71" spans="1:16" x14ac:dyDescent="0.25">
      <c r="A71" t="s">
        <v>405</v>
      </c>
      <c r="D71" t="s">
        <v>524</v>
      </c>
      <c r="E71" t="s">
        <v>525</v>
      </c>
      <c r="F71" t="s">
        <v>526</v>
      </c>
      <c r="G71" t="s">
        <v>527</v>
      </c>
      <c r="H71">
        <v>60</v>
      </c>
      <c r="I71">
        <v>5</v>
      </c>
      <c r="J71">
        <v>1</v>
      </c>
      <c r="K71">
        <v>0</v>
      </c>
      <c r="L71" t="s">
        <v>528</v>
      </c>
      <c r="M71">
        <v>1</v>
      </c>
      <c r="N71">
        <v>0</v>
      </c>
      <c r="O71" t="s">
        <v>529</v>
      </c>
      <c r="P71" t="s">
        <v>590</v>
      </c>
    </row>
    <row r="72" spans="1:16" x14ac:dyDescent="0.25">
      <c r="A72" t="s">
        <v>406</v>
      </c>
      <c r="D72" t="s">
        <v>524</v>
      </c>
      <c r="E72" t="s">
        <v>525</v>
      </c>
      <c r="F72" t="s">
        <v>526</v>
      </c>
      <c r="G72" t="s">
        <v>527</v>
      </c>
      <c r="H72">
        <v>61</v>
      </c>
      <c r="I72">
        <v>5</v>
      </c>
      <c r="J72">
        <v>1</v>
      </c>
      <c r="K72">
        <v>0</v>
      </c>
      <c r="L72" t="s">
        <v>528</v>
      </c>
      <c r="M72">
        <v>1</v>
      </c>
      <c r="N72">
        <v>0</v>
      </c>
      <c r="O72" t="s">
        <v>529</v>
      </c>
      <c r="P72" t="s">
        <v>591</v>
      </c>
    </row>
    <row r="73" spans="1:16" x14ac:dyDescent="0.25">
      <c r="A73" t="s">
        <v>407</v>
      </c>
      <c r="D73" t="s">
        <v>524</v>
      </c>
      <c r="E73" t="s">
        <v>525</v>
      </c>
      <c r="F73" t="s">
        <v>526</v>
      </c>
      <c r="G73" t="s">
        <v>527</v>
      </c>
      <c r="H73">
        <v>62</v>
      </c>
      <c r="I73">
        <v>5</v>
      </c>
      <c r="J73">
        <v>1</v>
      </c>
      <c r="K73">
        <v>0</v>
      </c>
      <c r="L73" t="s">
        <v>528</v>
      </c>
      <c r="M73">
        <v>1</v>
      </c>
      <c r="N73">
        <v>0</v>
      </c>
      <c r="O73" t="s">
        <v>529</v>
      </c>
      <c r="P73" t="s">
        <v>592</v>
      </c>
    </row>
    <row r="74" spans="1:16" x14ac:dyDescent="0.25">
      <c r="A74" t="s">
        <v>408</v>
      </c>
      <c r="D74" t="s">
        <v>524</v>
      </c>
      <c r="E74" t="s">
        <v>525</v>
      </c>
      <c r="F74" t="s">
        <v>526</v>
      </c>
      <c r="G74" t="s">
        <v>527</v>
      </c>
      <c r="H74">
        <v>63</v>
      </c>
      <c r="I74">
        <v>5</v>
      </c>
      <c r="J74">
        <v>1</v>
      </c>
      <c r="K74">
        <v>0</v>
      </c>
      <c r="L74" t="s">
        <v>528</v>
      </c>
      <c r="M74">
        <v>1</v>
      </c>
      <c r="N74">
        <v>0</v>
      </c>
      <c r="O74" t="s">
        <v>529</v>
      </c>
      <c r="P74" t="s">
        <v>593</v>
      </c>
    </row>
    <row r="75" spans="1:16" x14ac:dyDescent="0.25">
      <c r="A75" t="s">
        <v>409</v>
      </c>
      <c r="D75" t="s">
        <v>524</v>
      </c>
      <c r="E75" t="s">
        <v>525</v>
      </c>
      <c r="F75" t="s">
        <v>526</v>
      </c>
      <c r="G75" t="s">
        <v>527</v>
      </c>
      <c r="H75">
        <v>64</v>
      </c>
      <c r="I75">
        <v>5</v>
      </c>
      <c r="J75">
        <v>1</v>
      </c>
      <c r="K75">
        <v>0</v>
      </c>
      <c r="L75" t="s">
        <v>528</v>
      </c>
      <c r="M75">
        <v>1</v>
      </c>
      <c r="N75">
        <v>0</v>
      </c>
      <c r="O75" t="s">
        <v>529</v>
      </c>
      <c r="P75" t="s">
        <v>594</v>
      </c>
    </row>
    <row r="76" spans="1:16" x14ac:dyDescent="0.25">
      <c r="A76" t="s">
        <v>410</v>
      </c>
      <c r="D76" t="s">
        <v>524</v>
      </c>
      <c r="E76" t="s">
        <v>525</v>
      </c>
      <c r="F76" t="s">
        <v>526</v>
      </c>
      <c r="G76" t="s">
        <v>527</v>
      </c>
      <c r="H76">
        <v>65</v>
      </c>
      <c r="I76">
        <v>5</v>
      </c>
      <c r="J76">
        <v>1</v>
      </c>
      <c r="K76">
        <v>0</v>
      </c>
      <c r="L76" t="s">
        <v>528</v>
      </c>
      <c r="M76">
        <v>1</v>
      </c>
      <c r="N76">
        <v>0</v>
      </c>
      <c r="O76" t="s">
        <v>529</v>
      </c>
      <c r="P76" t="s">
        <v>595</v>
      </c>
    </row>
    <row r="77" spans="1:16" x14ac:dyDescent="0.25">
      <c r="A77" t="s">
        <v>411</v>
      </c>
      <c r="D77" t="s">
        <v>524</v>
      </c>
      <c r="E77" t="s">
        <v>525</v>
      </c>
      <c r="F77" t="s">
        <v>526</v>
      </c>
      <c r="G77" t="s">
        <v>527</v>
      </c>
      <c r="H77">
        <v>66</v>
      </c>
      <c r="I77">
        <v>5</v>
      </c>
      <c r="J77">
        <v>1</v>
      </c>
      <c r="K77">
        <v>0</v>
      </c>
      <c r="L77" t="s">
        <v>528</v>
      </c>
      <c r="M77">
        <v>1</v>
      </c>
      <c r="N77">
        <v>0</v>
      </c>
      <c r="O77" t="s">
        <v>529</v>
      </c>
      <c r="P77" t="s">
        <v>596</v>
      </c>
    </row>
    <row r="78" spans="1:16" x14ac:dyDescent="0.25">
      <c r="A78" t="s">
        <v>356</v>
      </c>
      <c r="D78" t="s">
        <v>524</v>
      </c>
      <c r="E78" t="s">
        <v>525</v>
      </c>
      <c r="F78" t="s">
        <v>526</v>
      </c>
      <c r="G78" t="s">
        <v>527</v>
      </c>
      <c r="H78">
        <v>67</v>
      </c>
      <c r="I78">
        <v>5</v>
      </c>
      <c r="J78">
        <v>1</v>
      </c>
      <c r="K78">
        <v>0</v>
      </c>
      <c r="L78" t="s">
        <v>528</v>
      </c>
      <c r="M78">
        <v>1</v>
      </c>
      <c r="N78">
        <v>0</v>
      </c>
      <c r="O78" t="s">
        <v>529</v>
      </c>
      <c r="P78" t="s">
        <v>597</v>
      </c>
    </row>
    <row r="79" spans="1:16" x14ac:dyDescent="0.25">
      <c r="A79" t="s">
        <v>412</v>
      </c>
      <c r="D79" t="s">
        <v>524</v>
      </c>
      <c r="E79" t="s">
        <v>525</v>
      </c>
      <c r="F79" t="s">
        <v>526</v>
      </c>
      <c r="G79" t="s">
        <v>527</v>
      </c>
      <c r="H79">
        <v>68</v>
      </c>
      <c r="I79">
        <v>5</v>
      </c>
      <c r="J79">
        <v>1</v>
      </c>
      <c r="K79">
        <v>0</v>
      </c>
      <c r="L79" t="s">
        <v>528</v>
      </c>
      <c r="M79">
        <v>1</v>
      </c>
      <c r="N79">
        <v>0</v>
      </c>
      <c r="O79" t="s">
        <v>529</v>
      </c>
      <c r="P79" t="s">
        <v>598</v>
      </c>
    </row>
    <row r="80" spans="1:16" x14ac:dyDescent="0.25">
      <c r="A80" t="s">
        <v>413</v>
      </c>
      <c r="D80" t="s">
        <v>524</v>
      </c>
      <c r="E80" t="s">
        <v>525</v>
      </c>
      <c r="F80" t="s">
        <v>526</v>
      </c>
      <c r="G80" t="s">
        <v>527</v>
      </c>
      <c r="H80">
        <v>69</v>
      </c>
      <c r="I80">
        <v>5</v>
      </c>
      <c r="J80">
        <v>1</v>
      </c>
      <c r="K80">
        <v>0</v>
      </c>
      <c r="L80" t="s">
        <v>528</v>
      </c>
      <c r="M80">
        <v>1</v>
      </c>
      <c r="N80">
        <v>0</v>
      </c>
      <c r="O80" t="s">
        <v>529</v>
      </c>
      <c r="P80" t="s">
        <v>599</v>
      </c>
    </row>
    <row r="81" spans="1:16" x14ac:dyDescent="0.25">
      <c r="A81" t="s">
        <v>414</v>
      </c>
      <c r="D81" t="s">
        <v>524</v>
      </c>
      <c r="E81" t="s">
        <v>525</v>
      </c>
      <c r="F81" t="s">
        <v>526</v>
      </c>
      <c r="G81" t="s">
        <v>527</v>
      </c>
      <c r="H81">
        <v>70</v>
      </c>
      <c r="I81">
        <v>5</v>
      </c>
      <c r="J81">
        <v>1</v>
      </c>
      <c r="K81">
        <v>0</v>
      </c>
      <c r="L81" t="s">
        <v>528</v>
      </c>
      <c r="M81">
        <v>1</v>
      </c>
      <c r="N81">
        <v>0</v>
      </c>
      <c r="O81" t="s">
        <v>529</v>
      </c>
      <c r="P81" t="s">
        <v>600</v>
      </c>
    </row>
    <row r="82" spans="1:16" x14ac:dyDescent="0.25">
      <c r="A82" t="s">
        <v>415</v>
      </c>
      <c r="D82" t="s">
        <v>524</v>
      </c>
      <c r="E82" t="s">
        <v>525</v>
      </c>
      <c r="F82" t="s">
        <v>526</v>
      </c>
      <c r="G82" t="s">
        <v>527</v>
      </c>
      <c r="H82">
        <v>71</v>
      </c>
      <c r="I82">
        <v>5</v>
      </c>
      <c r="J82">
        <v>1</v>
      </c>
      <c r="K82">
        <v>0</v>
      </c>
      <c r="L82" t="s">
        <v>528</v>
      </c>
      <c r="M82">
        <v>1</v>
      </c>
      <c r="N82">
        <v>0</v>
      </c>
      <c r="O82" t="s">
        <v>529</v>
      </c>
      <c r="P82" t="s">
        <v>601</v>
      </c>
    </row>
    <row r="83" spans="1:16" x14ac:dyDescent="0.25">
      <c r="A83" t="s">
        <v>416</v>
      </c>
      <c r="D83" t="s">
        <v>524</v>
      </c>
      <c r="E83" t="s">
        <v>525</v>
      </c>
      <c r="F83" t="s">
        <v>526</v>
      </c>
      <c r="G83" t="s">
        <v>527</v>
      </c>
      <c r="H83">
        <v>72</v>
      </c>
      <c r="I83">
        <v>5</v>
      </c>
      <c r="J83">
        <v>1</v>
      </c>
      <c r="K83">
        <v>0</v>
      </c>
      <c r="L83" t="s">
        <v>528</v>
      </c>
      <c r="M83">
        <v>1</v>
      </c>
      <c r="N83">
        <v>0</v>
      </c>
      <c r="O83" t="s">
        <v>529</v>
      </c>
      <c r="P83" t="s">
        <v>602</v>
      </c>
    </row>
    <row r="84" spans="1:16" x14ac:dyDescent="0.25">
      <c r="A84" t="s">
        <v>417</v>
      </c>
      <c r="D84" t="s">
        <v>524</v>
      </c>
      <c r="E84" t="s">
        <v>525</v>
      </c>
      <c r="F84" t="s">
        <v>526</v>
      </c>
      <c r="G84" t="s">
        <v>527</v>
      </c>
      <c r="H84">
        <v>73</v>
      </c>
      <c r="I84">
        <v>5</v>
      </c>
      <c r="J84">
        <v>1</v>
      </c>
      <c r="K84">
        <v>0</v>
      </c>
      <c r="L84" t="s">
        <v>528</v>
      </c>
      <c r="M84">
        <v>1</v>
      </c>
      <c r="N84">
        <v>0</v>
      </c>
      <c r="O84" t="s">
        <v>529</v>
      </c>
      <c r="P84" t="s">
        <v>603</v>
      </c>
    </row>
    <row r="85" spans="1:16" x14ac:dyDescent="0.25">
      <c r="A85" t="s">
        <v>418</v>
      </c>
      <c r="D85" t="s">
        <v>524</v>
      </c>
      <c r="E85" t="s">
        <v>525</v>
      </c>
      <c r="F85" t="s">
        <v>526</v>
      </c>
      <c r="G85" t="s">
        <v>527</v>
      </c>
      <c r="H85">
        <v>74</v>
      </c>
      <c r="I85">
        <v>5</v>
      </c>
      <c r="J85">
        <v>1</v>
      </c>
      <c r="K85">
        <v>0</v>
      </c>
      <c r="L85" t="s">
        <v>528</v>
      </c>
      <c r="M85">
        <v>1</v>
      </c>
      <c r="N85">
        <v>0</v>
      </c>
      <c r="O85" t="s">
        <v>529</v>
      </c>
      <c r="P85" t="s">
        <v>604</v>
      </c>
    </row>
    <row r="86" spans="1:16" x14ac:dyDescent="0.25">
      <c r="A86" t="s">
        <v>419</v>
      </c>
      <c r="D86" t="s">
        <v>524</v>
      </c>
      <c r="E86" t="s">
        <v>525</v>
      </c>
      <c r="F86" t="s">
        <v>526</v>
      </c>
      <c r="G86" t="s">
        <v>527</v>
      </c>
      <c r="H86">
        <v>75</v>
      </c>
      <c r="I86">
        <v>5</v>
      </c>
      <c r="J86">
        <v>1</v>
      </c>
      <c r="K86">
        <v>0</v>
      </c>
      <c r="L86" t="s">
        <v>528</v>
      </c>
      <c r="M86">
        <v>1</v>
      </c>
      <c r="N86">
        <v>0</v>
      </c>
      <c r="O86" t="s">
        <v>529</v>
      </c>
      <c r="P86" t="s">
        <v>605</v>
      </c>
    </row>
    <row r="87" spans="1:16" x14ac:dyDescent="0.25">
      <c r="A87" t="s">
        <v>420</v>
      </c>
      <c r="D87" t="s">
        <v>524</v>
      </c>
      <c r="E87" t="s">
        <v>525</v>
      </c>
      <c r="F87" t="s">
        <v>526</v>
      </c>
      <c r="G87" t="s">
        <v>527</v>
      </c>
      <c r="H87">
        <v>76</v>
      </c>
      <c r="I87">
        <v>5</v>
      </c>
      <c r="J87">
        <v>1</v>
      </c>
      <c r="K87">
        <v>0</v>
      </c>
      <c r="L87" t="s">
        <v>528</v>
      </c>
      <c r="M87">
        <v>1</v>
      </c>
      <c r="N87">
        <v>0</v>
      </c>
      <c r="O87" t="s">
        <v>529</v>
      </c>
      <c r="P87" t="s">
        <v>606</v>
      </c>
    </row>
    <row r="88" spans="1:16" x14ac:dyDescent="0.25">
      <c r="A88" t="s">
        <v>421</v>
      </c>
      <c r="D88" t="s">
        <v>524</v>
      </c>
      <c r="E88" t="s">
        <v>525</v>
      </c>
      <c r="F88" t="s">
        <v>526</v>
      </c>
      <c r="G88" t="s">
        <v>527</v>
      </c>
      <c r="H88">
        <v>77</v>
      </c>
      <c r="I88">
        <v>5</v>
      </c>
      <c r="J88">
        <v>1</v>
      </c>
      <c r="K88">
        <v>0</v>
      </c>
      <c r="L88" t="s">
        <v>528</v>
      </c>
      <c r="M88">
        <v>1</v>
      </c>
      <c r="N88">
        <v>0</v>
      </c>
      <c r="O88" t="s">
        <v>529</v>
      </c>
      <c r="P88" t="s">
        <v>607</v>
      </c>
    </row>
    <row r="89" spans="1:16" x14ac:dyDescent="0.25">
      <c r="A89" t="s">
        <v>334</v>
      </c>
      <c r="D89" t="s">
        <v>524</v>
      </c>
      <c r="E89" t="s">
        <v>525</v>
      </c>
      <c r="F89" t="s">
        <v>526</v>
      </c>
      <c r="G89" t="s">
        <v>527</v>
      </c>
      <c r="H89">
        <v>78</v>
      </c>
      <c r="I89">
        <v>5</v>
      </c>
      <c r="J89">
        <v>1</v>
      </c>
      <c r="K89">
        <v>0</v>
      </c>
      <c r="L89" t="s">
        <v>528</v>
      </c>
      <c r="M89">
        <v>1</v>
      </c>
      <c r="N89">
        <v>0</v>
      </c>
      <c r="O89" t="s">
        <v>529</v>
      </c>
      <c r="P89" t="s">
        <v>608</v>
      </c>
    </row>
    <row r="90" spans="1:16" x14ac:dyDescent="0.25">
      <c r="A90" t="s">
        <v>422</v>
      </c>
      <c r="D90" t="s">
        <v>524</v>
      </c>
      <c r="E90" t="s">
        <v>525</v>
      </c>
      <c r="F90" t="s">
        <v>526</v>
      </c>
      <c r="G90" t="s">
        <v>527</v>
      </c>
      <c r="H90">
        <v>79</v>
      </c>
      <c r="I90">
        <v>5</v>
      </c>
      <c r="J90">
        <v>1</v>
      </c>
      <c r="K90">
        <v>0</v>
      </c>
      <c r="L90" t="s">
        <v>528</v>
      </c>
      <c r="M90">
        <v>1</v>
      </c>
      <c r="N90">
        <v>0</v>
      </c>
      <c r="O90" t="s">
        <v>529</v>
      </c>
      <c r="P90" t="s">
        <v>609</v>
      </c>
    </row>
    <row r="91" spans="1:16" x14ac:dyDescent="0.25">
      <c r="A91" t="s">
        <v>423</v>
      </c>
      <c r="D91" t="s">
        <v>524</v>
      </c>
      <c r="E91" t="s">
        <v>525</v>
      </c>
      <c r="F91" t="s">
        <v>526</v>
      </c>
      <c r="G91" t="s">
        <v>527</v>
      </c>
      <c r="H91">
        <v>80</v>
      </c>
      <c r="I91">
        <v>5</v>
      </c>
      <c r="J91">
        <v>1</v>
      </c>
      <c r="K91">
        <v>0</v>
      </c>
      <c r="L91" t="s">
        <v>528</v>
      </c>
      <c r="M91">
        <v>1</v>
      </c>
      <c r="N91">
        <v>0</v>
      </c>
      <c r="O91" t="s">
        <v>529</v>
      </c>
      <c r="P91" t="s">
        <v>610</v>
      </c>
    </row>
    <row r="92" spans="1:16" x14ac:dyDescent="0.25">
      <c r="A92" t="s">
        <v>424</v>
      </c>
      <c r="D92" t="s">
        <v>524</v>
      </c>
      <c r="E92" t="s">
        <v>525</v>
      </c>
      <c r="F92" t="s">
        <v>526</v>
      </c>
      <c r="G92" t="s">
        <v>527</v>
      </c>
      <c r="H92">
        <v>81</v>
      </c>
      <c r="I92">
        <v>5</v>
      </c>
      <c r="J92">
        <v>1</v>
      </c>
      <c r="K92">
        <v>0</v>
      </c>
      <c r="L92" t="s">
        <v>528</v>
      </c>
      <c r="M92">
        <v>1</v>
      </c>
      <c r="N92">
        <v>0</v>
      </c>
      <c r="O92" t="s">
        <v>529</v>
      </c>
      <c r="P92" t="s">
        <v>611</v>
      </c>
    </row>
    <row r="93" spans="1:16" x14ac:dyDescent="0.25">
      <c r="A93" t="s">
        <v>425</v>
      </c>
      <c r="D93" t="s">
        <v>524</v>
      </c>
      <c r="E93" t="s">
        <v>525</v>
      </c>
      <c r="F93" t="s">
        <v>526</v>
      </c>
      <c r="G93" t="s">
        <v>527</v>
      </c>
      <c r="H93">
        <v>82</v>
      </c>
      <c r="I93">
        <v>5</v>
      </c>
      <c r="J93">
        <v>1</v>
      </c>
      <c r="K93">
        <v>0</v>
      </c>
      <c r="L93" t="s">
        <v>528</v>
      </c>
      <c r="M93">
        <v>1</v>
      </c>
      <c r="N93">
        <v>0</v>
      </c>
      <c r="O93" t="s">
        <v>529</v>
      </c>
      <c r="P93" t="s">
        <v>612</v>
      </c>
    </row>
    <row r="94" spans="1:16" x14ac:dyDescent="0.25">
      <c r="A94" t="s">
        <v>426</v>
      </c>
      <c r="D94" t="s">
        <v>524</v>
      </c>
      <c r="E94" t="s">
        <v>525</v>
      </c>
      <c r="F94" t="s">
        <v>526</v>
      </c>
      <c r="G94" t="s">
        <v>527</v>
      </c>
      <c r="H94">
        <v>83</v>
      </c>
      <c r="I94">
        <v>5</v>
      </c>
      <c r="J94">
        <v>1</v>
      </c>
      <c r="K94">
        <v>0</v>
      </c>
      <c r="L94" t="s">
        <v>528</v>
      </c>
      <c r="M94">
        <v>1</v>
      </c>
      <c r="N94">
        <v>0</v>
      </c>
      <c r="O94" t="s">
        <v>529</v>
      </c>
      <c r="P94" t="s">
        <v>613</v>
      </c>
    </row>
    <row r="95" spans="1:16" x14ac:dyDescent="0.25">
      <c r="A95" t="s">
        <v>427</v>
      </c>
      <c r="D95" t="s">
        <v>524</v>
      </c>
      <c r="E95" t="s">
        <v>525</v>
      </c>
      <c r="F95" t="s">
        <v>526</v>
      </c>
      <c r="G95" t="s">
        <v>527</v>
      </c>
      <c r="H95">
        <v>84</v>
      </c>
      <c r="I95">
        <v>5</v>
      </c>
      <c r="J95">
        <v>1</v>
      </c>
      <c r="K95">
        <v>0</v>
      </c>
      <c r="L95" t="s">
        <v>528</v>
      </c>
      <c r="M95">
        <v>1</v>
      </c>
      <c r="N95">
        <v>0</v>
      </c>
      <c r="O95" t="s">
        <v>529</v>
      </c>
      <c r="P95" t="s">
        <v>614</v>
      </c>
    </row>
    <row r="96" spans="1:16" x14ac:dyDescent="0.25">
      <c r="A96" t="s">
        <v>428</v>
      </c>
      <c r="D96" t="s">
        <v>524</v>
      </c>
      <c r="E96" t="s">
        <v>525</v>
      </c>
      <c r="F96" t="s">
        <v>526</v>
      </c>
      <c r="G96" t="s">
        <v>527</v>
      </c>
      <c r="H96">
        <v>85</v>
      </c>
      <c r="I96">
        <v>5</v>
      </c>
      <c r="J96">
        <v>1</v>
      </c>
      <c r="K96">
        <v>0</v>
      </c>
      <c r="L96" t="s">
        <v>528</v>
      </c>
      <c r="M96">
        <v>1</v>
      </c>
      <c r="N96">
        <v>0</v>
      </c>
      <c r="O96" t="s">
        <v>529</v>
      </c>
      <c r="P96" t="s">
        <v>615</v>
      </c>
    </row>
    <row r="97" spans="1:16" x14ac:dyDescent="0.25">
      <c r="A97" t="s">
        <v>429</v>
      </c>
      <c r="D97" t="s">
        <v>524</v>
      </c>
      <c r="E97" t="s">
        <v>525</v>
      </c>
      <c r="F97" t="s">
        <v>526</v>
      </c>
      <c r="G97" t="s">
        <v>527</v>
      </c>
      <c r="H97">
        <v>86</v>
      </c>
      <c r="I97">
        <v>5</v>
      </c>
      <c r="J97">
        <v>1</v>
      </c>
      <c r="K97">
        <v>0</v>
      </c>
      <c r="L97" t="s">
        <v>528</v>
      </c>
      <c r="M97">
        <v>1</v>
      </c>
      <c r="N97">
        <v>0</v>
      </c>
      <c r="O97" t="s">
        <v>529</v>
      </c>
      <c r="P97" t="s">
        <v>616</v>
      </c>
    </row>
    <row r="98" spans="1:16" x14ac:dyDescent="0.25">
      <c r="A98" t="s">
        <v>430</v>
      </c>
      <c r="D98" t="s">
        <v>524</v>
      </c>
      <c r="E98" t="s">
        <v>525</v>
      </c>
      <c r="F98" t="s">
        <v>526</v>
      </c>
      <c r="G98" t="s">
        <v>527</v>
      </c>
      <c r="H98">
        <v>87</v>
      </c>
      <c r="I98">
        <v>5</v>
      </c>
      <c r="J98">
        <v>1</v>
      </c>
      <c r="K98">
        <v>0</v>
      </c>
      <c r="L98" t="s">
        <v>528</v>
      </c>
      <c r="M98">
        <v>1</v>
      </c>
      <c r="N98">
        <v>0</v>
      </c>
      <c r="O98" t="s">
        <v>529</v>
      </c>
      <c r="P98" t="s">
        <v>617</v>
      </c>
    </row>
    <row r="99" spans="1:16" x14ac:dyDescent="0.25">
      <c r="A99" t="s">
        <v>431</v>
      </c>
      <c r="D99" t="s">
        <v>524</v>
      </c>
      <c r="E99" t="s">
        <v>525</v>
      </c>
      <c r="F99" t="s">
        <v>526</v>
      </c>
      <c r="G99" t="s">
        <v>527</v>
      </c>
      <c r="H99">
        <v>88</v>
      </c>
      <c r="I99">
        <v>5</v>
      </c>
      <c r="J99">
        <v>1</v>
      </c>
      <c r="K99">
        <v>0</v>
      </c>
      <c r="L99" t="s">
        <v>528</v>
      </c>
      <c r="M99">
        <v>1</v>
      </c>
      <c r="N99">
        <v>0</v>
      </c>
      <c r="O99" t="s">
        <v>529</v>
      </c>
      <c r="P99" t="s">
        <v>618</v>
      </c>
    </row>
    <row r="100" spans="1:16" x14ac:dyDescent="0.25">
      <c r="A100" t="s">
        <v>355</v>
      </c>
      <c r="D100" t="s">
        <v>524</v>
      </c>
      <c r="E100" t="s">
        <v>525</v>
      </c>
      <c r="F100" t="s">
        <v>526</v>
      </c>
      <c r="G100" t="s">
        <v>527</v>
      </c>
      <c r="H100">
        <v>89</v>
      </c>
      <c r="I100">
        <v>5</v>
      </c>
      <c r="J100">
        <v>1</v>
      </c>
      <c r="K100">
        <v>0</v>
      </c>
      <c r="L100" t="s">
        <v>528</v>
      </c>
      <c r="M100">
        <v>1</v>
      </c>
      <c r="N100">
        <v>0</v>
      </c>
      <c r="O100" t="s">
        <v>529</v>
      </c>
      <c r="P100" t="s">
        <v>619</v>
      </c>
    </row>
    <row r="101" spans="1:16" x14ac:dyDescent="0.25">
      <c r="A101" t="s">
        <v>432</v>
      </c>
      <c r="D101" t="s">
        <v>524</v>
      </c>
      <c r="E101" t="s">
        <v>525</v>
      </c>
      <c r="F101" t="s">
        <v>526</v>
      </c>
      <c r="G101" t="s">
        <v>527</v>
      </c>
      <c r="H101">
        <v>90</v>
      </c>
      <c r="I101">
        <v>5</v>
      </c>
      <c r="J101">
        <v>1</v>
      </c>
      <c r="K101">
        <v>0</v>
      </c>
      <c r="L101" t="s">
        <v>528</v>
      </c>
      <c r="M101">
        <v>1</v>
      </c>
      <c r="N101">
        <v>0</v>
      </c>
      <c r="O101" t="s">
        <v>529</v>
      </c>
      <c r="P101" t="s">
        <v>620</v>
      </c>
    </row>
    <row r="102" spans="1:16" x14ac:dyDescent="0.25">
      <c r="A102" t="s">
        <v>433</v>
      </c>
      <c r="D102" t="s">
        <v>524</v>
      </c>
      <c r="E102" t="s">
        <v>525</v>
      </c>
      <c r="F102" t="s">
        <v>526</v>
      </c>
      <c r="G102" t="s">
        <v>527</v>
      </c>
      <c r="H102">
        <v>92</v>
      </c>
      <c r="I102">
        <v>5</v>
      </c>
      <c r="J102">
        <v>1</v>
      </c>
      <c r="K102">
        <v>0</v>
      </c>
      <c r="L102" t="s">
        <v>528</v>
      </c>
      <c r="M102">
        <v>1</v>
      </c>
      <c r="N102">
        <v>0</v>
      </c>
      <c r="O102" t="s">
        <v>529</v>
      </c>
      <c r="P102" t="s">
        <v>621</v>
      </c>
    </row>
    <row r="103" spans="1:16" x14ac:dyDescent="0.25">
      <c r="A103" t="s">
        <v>356</v>
      </c>
      <c r="D103" t="s">
        <v>524</v>
      </c>
      <c r="E103" t="s">
        <v>525</v>
      </c>
      <c r="F103" t="s">
        <v>526</v>
      </c>
      <c r="G103" t="s">
        <v>527</v>
      </c>
      <c r="H103">
        <v>93</v>
      </c>
      <c r="I103">
        <v>5</v>
      </c>
      <c r="J103">
        <v>1</v>
      </c>
      <c r="K103">
        <v>0</v>
      </c>
      <c r="L103" t="s">
        <v>528</v>
      </c>
      <c r="M103">
        <v>1</v>
      </c>
      <c r="N103">
        <v>0</v>
      </c>
      <c r="O103" t="s">
        <v>529</v>
      </c>
      <c r="P103" t="s">
        <v>622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topLeftCell="A13" zoomScale="85" zoomScaleNormal="85" workbookViewId="0">
      <selection activeCell="A49" sqref="A49:P49"/>
    </sheetView>
  </sheetViews>
  <sheetFormatPr defaultRowHeight="15" x14ac:dyDescent="0.25"/>
  <cols>
    <col min="3" max="3" width="10.5703125" bestFit="1" customWidth="1"/>
    <col min="4" max="4" width="36.85546875" bestFit="1" customWidth="1"/>
    <col min="5" max="5" width="11.85546875" bestFit="1" customWidth="1"/>
    <col min="6" max="6" width="9.5703125" bestFit="1" customWidth="1"/>
    <col min="7" max="7" width="10.140625" bestFit="1" customWidth="1"/>
    <col min="8" max="8" width="7.5703125" bestFit="1" customWidth="1"/>
    <col min="9" max="9" width="10.7109375" bestFit="1" customWidth="1"/>
    <col min="10" max="10" width="8.85546875" bestFit="1" customWidth="1"/>
    <col min="11" max="11" width="10.85546875" bestFit="1" customWidth="1"/>
    <col min="12" max="12" width="9.42578125" bestFit="1" customWidth="1"/>
    <col min="13" max="13" width="8.140625" bestFit="1" customWidth="1"/>
    <col min="14" max="14" width="8.7109375" bestFit="1" customWidth="1"/>
    <col min="15" max="15" width="15.7109375" bestFit="1" customWidth="1"/>
    <col min="16" max="16" width="23" bestFit="1" customWidth="1"/>
  </cols>
  <sheetData>
    <row r="1" spans="1:18" x14ac:dyDescent="0.25">
      <c r="A1" t="s">
        <v>623</v>
      </c>
      <c r="I1" s="1"/>
      <c r="J1" s="1"/>
      <c r="K1" s="1"/>
      <c r="M1" s="1"/>
      <c r="O1" s="2"/>
      <c r="P1" s="3"/>
      <c r="R1" s="3"/>
    </row>
    <row r="2" spans="1:18" x14ac:dyDescent="0.25">
      <c r="A2" t="s">
        <v>357</v>
      </c>
      <c r="I2" s="1"/>
      <c r="J2" s="1"/>
      <c r="K2" s="1"/>
      <c r="M2" s="1"/>
      <c r="O2" s="2"/>
      <c r="P2" s="3"/>
      <c r="R2" s="3"/>
    </row>
    <row r="3" spans="1:18" x14ac:dyDescent="0.25">
      <c r="A3" t="s">
        <v>358</v>
      </c>
      <c r="I3" s="1"/>
      <c r="J3" s="1"/>
      <c r="K3" s="1"/>
      <c r="M3" s="1"/>
      <c r="O3" s="2"/>
      <c r="P3" s="3"/>
      <c r="R3" s="3"/>
    </row>
    <row r="4" spans="1:18" x14ac:dyDescent="0.25">
      <c r="A4" t="s">
        <v>1</v>
      </c>
      <c r="I4" s="1"/>
      <c r="J4" s="1"/>
      <c r="K4" s="1"/>
      <c r="M4" s="1"/>
      <c r="O4" s="2"/>
      <c r="P4" s="3"/>
      <c r="R4" s="3"/>
    </row>
    <row r="5" spans="1:18" x14ac:dyDescent="0.25">
      <c r="A5" t="s">
        <v>342</v>
      </c>
      <c r="D5" s="1"/>
      <c r="E5" s="1"/>
      <c r="F5" s="1"/>
      <c r="G5" s="1"/>
      <c r="H5" s="1"/>
      <c r="I5" s="1"/>
      <c r="J5" s="1"/>
      <c r="K5" s="1"/>
    </row>
    <row r="6" spans="1:18" x14ac:dyDescent="0.25">
      <c r="A6" t="s">
        <v>343</v>
      </c>
      <c r="D6" s="1"/>
      <c r="E6" s="1"/>
      <c r="F6" s="1"/>
      <c r="G6" s="1"/>
      <c r="H6" s="1"/>
      <c r="I6" s="1"/>
      <c r="J6" s="1"/>
      <c r="K6" s="1"/>
    </row>
    <row r="7" spans="1:18" x14ac:dyDescent="0.25">
      <c r="A7" t="s">
        <v>2</v>
      </c>
      <c r="D7" s="1"/>
      <c r="E7" s="1"/>
      <c r="F7" s="1"/>
      <c r="G7" s="1"/>
      <c r="H7" s="1"/>
      <c r="I7" s="1"/>
      <c r="J7" s="1"/>
      <c r="K7" s="1"/>
    </row>
    <row r="10" spans="1:18" x14ac:dyDescent="0.25">
      <c r="A10" t="s">
        <v>507</v>
      </c>
      <c r="B10" t="s">
        <v>508</v>
      </c>
      <c r="C10" t="s">
        <v>509</v>
      </c>
      <c r="D10" t="s">
        <v>510</v>
      </c>
      <c r="E10" t="s">
        <v>511</v>
      </c>
      <c r="F10" t="s">
        <v>512</v>
      </c>
      <c r="G10" t="s">
        <v>513</v>
      </c>
      <c r="H10" t="s">
        <v>514</v>
      </c>
      <c r="I10" t="s">
        <v>515</v>
      </c>
      <c r="J10" t="s">
        <v>516</v>
      </c>
      <c r="K10" t="s">
        <v>517</v>
      </c>
      <c r="L10" t="s">
        <v>518</v>
      </c>
      <c r="M10" t="s">
        <v>519</v>
      </c>
      <c r="N10" t="s">
        <v>520</v>
      </c>
      <c r="O10" t="s">
        <v>521</v>
      </c>
      <c r="P10" t="s">
        <v>522</v>
      </c>
    </row>
    <row r="11" spans="1:18" x14ac:dyDescent="0.25">
      <c r="A11" t="s">
        <v>523</v>
      </c>
      <c r="D11" t="s">
        <v>624</v>
      </c>
      <c r="E11" t="s">
        <v>525</v>
      </c>
      <c r="F11" t="s">
        <v>526</v>
      </c>
      <c r="G11" t="s">
        <v>527</v>
      </c>
      <c r="H11">
        <v>1</v>
      </c>
      <c r="I11">
        <v>5</v>
      </c>
      <c r="J11">
        <v>1</v>
      </c>
      <c r="K11">
        <v>0</v>
      </c>
      <c r="L11" t="s">
        <v>528</v>
      </c>
      <c r="M11">
        <v>1</v>
      </c>
      <c r="N11">
        <v>0</v>
      </c>
      <c r="O11" t="s">
        <v>625</v>
      </c>
      <c r="P11" t="s">
        <v>626</v>
      </c>
    </row>
    <row r="12" spans="1:18" x14ac:dyDescent="0.25">
      <c r="A12" t="s">
        <v>92</v>
      </c>
      <c r="D12" t="s">
        <v>624</v>
      </c>
      <c r="E12" t="s">
        <v>525</v>
      </c>
      <c r="F12" t="s">
        <v>526</v>
      </c>
      <c r="G12" t="s">
        <v>527</v>
      </c>
      <c r="H12">
        <v>2</v>
      </c>
      <c r="I12">
        <v>5</v>
      </c>
      <c r="J12">
        <v>1</v>
      </c>
      <c r="K12">
        <v>0</v>
      </c>
      <c r="L12" t="s">
        <v>528</v>
      </c>
      <c r="M12">
        <v>1</v>
      </c>
      <c r="N12">
        <v>0</v>
      </c>
      <c r="O12" t="s">
        <v>625</v>
      </c>
      <c r="P12" t="s">
        <v>627</v>
      </c>
    </row>
    <row r="13" spans="1:18" x14ac:dyDescent="0.25">
      <c r="A13" t="s">
        <v>354</v>
      </c>
      <c r="D13" t="s">
        <v>624</v>
      </c>
      <c r="E13" t="s">
        <v>525</v>
      </c>
      <c r="F13" t="s">
        <v>526</v>
      </c>
      <c r="G13" t="s">
        <v>527</v>
      </c>
      <c r="H13">
        <v>3</v>
      </c>
      <c r="I13">
        <v>5</v>
      </c>
      <c r="J13">
        <v>1</v>
      </c>
      <c r="K13">
        <v>0</v>
      </c>
      <c r="L13" t="s">
        <v>528</v>
      </c>
      <c r="M13">
        <v>1</v>
      </c>
      <c r="N13">
        <v>0</v>
      </c>
      <c r="O13" t="s">
        <v>625</v>
      </c>
      <c r="P13" t="s">
        <v>628</v>
      </c>
    </row>
    <row r="14" spans="1:18" x14ac:dyDescent="0.25">
      <c r="A14" t="s">
        <v>332</v>
      </c>
      <c r="D14" t="s">
        <v>624</v>
      </c>
      <c r="E14" t="s">
        <v>525</v>
      </c>
      <c r="F14" t="s">
        <v>526</v>
      </c>
      <c r="G14" t="s">
        <v>527</v>
      </c>
      <c r="H14">
        <v>4</v>
      </c>
      <c r="I14">
        <v>5</v>
      </c>
      <c r="J14">
        <v>1</v>
      </c>
      <c r="K14">
        <v>0</v>
      </c>
      <c r="L14" t="s">
        <v>528</v>
      </c>
      <c r="M14">
        <v>1</v>
      </c>
      <c r="N14">
        <v>0</v>
      </c>
      <c r="O14" t="s">
        <v>625</v>
      </c>
      <c r="P14" t="s">
        <v>629</v>
      </c>
    </row>
    <row r="15" spans="1:18" x14ac:dyDescent="0.25">
      <c r="A15" t="s">
        <v>333</v>
      </c>
      <c r="D15" t="s">
        <v>624</v>
      </c>
      <c r="E15" t="s">
        <v>525</v>
      </c>
      <c r="F15" t="s">
        <v>526</v>
      </c>
      <c r="G15" t="s">
        <v>527</v>
      </c>
      <c r="H15">
        <v>5</v>
      </c>
      <c r="I15">
        <v>5</v>
      </c>
      <c r="J15">
        <v>1</v>
      </c>
      <c r="K15">
        <v>0</v>
      </c>
      <c r="L15" t="s">
        <v>528</v>
      </c>
      <c r="M15">
        <v>1</v>
      </c>
      <c r="N15">
        <v>0</v>
      </c>
      <c r="O15" t="s">
        <v>625</v>
      </c>
      <c r="P15" t="s">
        <v>630</v>
      </c>
    </row>
    <row r="16" spans="1:18" x14ac:dyDescent="0.25">
      <c r="A16" t="s">
        <v>29</v>
      </c>
      <c r="D16" t="s">
        <v>624</v>
      </c>
      <c r="E16" t="s">
        <v>525</v>
      </c>
      <c r="F16" t="s">
        <v>526</v>
      </c>
      <c r="G16" t="s">
        <v>527</v>
      </c>
      <c r="H16">
        <v>6</v>
      </c>
      <c r="I16">
        <v>5</v>
      </c>
      <c r="J16">
        <v>1</v>
      </c>
      <c r="K16">
        <v>0</v>
      </c>
      <c r="L16" t="s">
        <v>528</v>
      </c>
      <c r="M16">
        <v>1</v>
      </c>
      <c r="N16">
        <v>0</v>
      </c>
      <c r="O16" t="s">
        <v>625</v>
      </c>
      <c r="P16" t="s">
        <v>631</v>
      </c>
    </row>
    <row r="17" spans="1:16" x14ac:dyDescent="0.25">
      <c r="A17" t="s">
        <v>75</v>
      </c>
      <c r="D17" t="s">
        <v>624</v>
      </c>
      <c r="E17" t="s">
        <v>525</v>
      </c>
      <c r="F17" t="s">
        <v>526</v>
      </c>
      <c r="G17" t="s">
        <v>527</v>
      </c>
      <c r="H17">
        <v>7</v>
      </c>
      <c r="I17">
        <v>5</v>
      </c>
      <c r="J17">
        <v>1</v>
      </c>
      <c r="K17">
        <v>0</v>
      </c>
      <c r="L17" t="s">
        <v>528</v>
      </c>
      <c r="M17">
        <v>1</v>
      </c>
      <c r="N17">
        <v>0</v>
      </c>
      <c r="O17" t="s">
        <v>625</v>
      </c>
      <c r="P17" t="s">
        <v>632</v>
      </c>
    </row>
    <row r="18" spans="1:16" x14ac:dyDescent="0.25">
      <c r="A18" t="s">
        <v>30</v>
      </c>
      <c r="D18" t="s">
        <v>624</v>
      </c>
      <c r="E18" t="s">
        <v>525</v>
      </c>
      <c r="F18" t="s">
        <v>526</v>
      </c>
      <c r="G18" t="s">
        <v>527</v>
      </c>
      <c r="H18">
        <v>8</v>
      </c>
      <c r="I18">
        <v>5</v>
      </c>
      <c r="J18">
        <v>1</v>
      </c>
      <c r="K18">
        <v>0</v>
      </c>
      <c r="L18" t="s">
        <v>528</v>
      </c>
      <c r="M18">
        <v>1</v>
      </c>
      <c r="N18">
        <v>0</v>
      </c>
      <c r="O18" t="s">
        <v>625</v>
      </c>
      <c r="P18" t="s">
        <v>633</v>
      </c>
    </row>
    <row r="19" spans="1:16" x14ac:dyDescent="0.25">
      <c r="A19" t="s">
        <v>76</v>
      </c>
      <c r="D19" t="s">
        <v>624</v>
      </c>
      <c r="E19" t="s">
        <v>525</v>
      </c>
      <c r="F19" t="s">
        <v>526</v>
      </c>
      <c r="G19" t="s">
        <v>527</v>
      </c>
      <c r="H19">
        <v>9</v>
      </c>
      <c r="I19">
        <v>5</v>
      </c>
      <c r="J19">
        <v>1</v>
      </c>
      <c r="K19">
        <v>0</v>
      </c>
      <c r="L19" t="s">
        <v>528</v>
      </c>
      <c r="M19">
        <v>1</v>
      </c>
      <c r="N19">
        <v>0</v>
      </c>
      <c r="O19" t="s">
        <v>625</v>
      </c>
      <c r="P19" t="s">
        <v>634</v>
      </c>
    </row>
    <row r="20" spans="1:16" x14ac:dyDescent="0.25">
      <c r="A20" t="s">
        <v>74</v>
      </c>
      <c r="D20" t="s">
        <v>624</v>
      </c>
      <c r="E20" t="s">
        <v>525</v>
      </c>
      <c r="F20" t="s">
        <v>526</v>
      </c>
      <c r="G20" t="s">
        <v>527</v>
      </c>
      <c r="H20">
        <v>10</v>
      </c>
      <c r="I20">
        <v>5</v>
      </c>
      <c r="J20">
        <v>1</v>
      </c>
      <c r="K20">
        <v>0</v>
      </c>
      <c r="L20" t="s">
        <v>528</v>
      </c>
      <c r="M20">
        <v>1</v>
      </c>
      <c r="N20">
        <v>0</v>
      </c>
      <c r="O20" t="s">
        <v>625</v>
      </c>
      <c r="P20" t="s">
        <v>635</v>
      </c>
    </row>
    <row r="21" spans="1:16" x14ac:dyDescent="0.25">
      <c r="A21" t="s">
        <v>328</v>
      </c>
      <c r="D21" t="s">
        <v>624</v>
      </c>
      <c r="E21" t="s">
        <v>525</v>
      </c>
      <c r="F21" t="s">
        <v>526</v>
      </c>
      <c r="G21" t="s">
        <v>527</v>
      </c>
      <c r="H21">
        <v>11</v>
      </c>
      <c r="I21">
        <v>5</v>
      </c>
      <c r="J21">
        <v>1</v>
      </c>
      <c r="K21">
        <v>0</v>
      </c>
      <c r="L21" t="s">
        <v>528</v>
      </c>
      <c r="M21">
        <v>1</v>
      </c>
      <c r="N21">
        <v>0</v>
      </c>
      <c r="O21" t="s">
        <v>625</v>
      </c>
      <c r="P21" t="s">
        <v>636</v>
      </c>
    </row>
    <row r="22" spans="1:16" x14ac:dyDescent="0.25">
      <c r="A22" t="s">
        <v>120</v>
      </c>
      <c r="D22" t="s">
        <v>624</v>
      </c>
      <c r="E22" t="s">
        <v>525</v>
      </c>
      <c r="F22" t="s">
        <v>526</v>
      </c>
      <c r="G22" t="s">
        <v>527</v>
      </c>
      <c r="H22">
        <v>1</v>
      </c>
      <c r="I22">
        <v>5</v>
      </c>
      <c r="J22">
        <v>1</v>
      </c>
      <c r="K22">
        <v>0</v>
      </c>
      <c r="L22" t="s">
        <v>528</v>
      </c>
      <c r="M22">
        <v>1</v>
      </c>
      <c r="N22">
        <v>0</v>
      </c>
      <c r="O22" t="s">
        <v>625</v>
      </c>
      <c r="P22" t="s">
        <v>637</v>
      </c>
    </row>
    <row r="23" spans="1:16" x14ac:dyDescent="0.25">
      <c r="A23" t="s">
        <v>334</v>
      </c>
      <c r="D23" t="s">
        <v>624</v>
      </c>
      <c r="E23" t="s">
        <v>525</v>
      </c>
      <c r="F23" t="s">
        <v>526</v>
      </c>
      <c r="G23" t="s">
        <v>527</v>
      </c>
      <c r="H23">
        <v>12</v>
      </c>
      <c r="I23">
        <v>5</v>
      </c>
      <c r="J23">
        <v>1</v>
      </c>
      <c r="K23">
        <v>0</v>
      </c>
      <c r="L23" t="s">
        <v>528</v>
      </c>
      <c r="M23">
        <v>1</v>
      </c>
      <c r="N23">
        <v>0</v>
      </c>
      <c r="O23" t="s">
        <v>625</v>
      </c>
      <c r="P23" t="s">
        <v>638</v>
      </c>
    </row>
    <row r="24" spans="1:16" x14ac:dyDescent="0.25">
      <c r="A24" t="s">
        <v>434</v>
      </c>
      <c r="D24" t="s">
        <v>624</v>
      </c>
      <c r="E24" t="s">
        <v>525</v>
      </c>
      <c r="F24" t="s">
        <v>526</v>
      </c>
      <c r="G24" t="s">
        <v>527</v>
      </c>
      <c r="H24">
        <v>13</v>
      </c>
      <c r="I24">
        <v>5</v>
      </c>
      <c r="J24">
        <v>1</v>
      </c>
      <c r="K24">
        <v>0</v>
      </c>
      <c r="L24" t="s">
        <v>528</v>
      </c>
      <c r="M24">
        <v>1</v>
      </c>
      <c r="N24">
        <v>0</v>
      </c>
      <c r="O24" t="s">
        <v>625</v>
      </c>
      <c r="P24" t="s">
        <v>639</v>
      </c>
    </row>
    <row r="25" spans="1:16" x14ac:dyDescent="0.25">
      <c r="A25" t="s">
        <v>435</v>
      </c>
      <c r="D25" t="s">
        <v>624</v>
      </c>
      <c r="E25" t="s">
        <v>525</v>
      </c>
      <c r="F25" t="s">
        <v>526</v>
      </c>
      <c r="G25" t="s">
        <v>527</v>
      </c>
      <c r="H25">
        <v>14</v>
      </c>
      <c r="I25">
        <v>5</v>
      </c>
      <c r="J25">
        <v>1</v>
      </c>
      <c r="K25">
        <v>0</v>
      </c>
      <c r="L25" t="s">
        <v>528</v>
      </c>
      <c r="M25">
        <v>1</v>
      </c>
      <c r="N25">
        <v>0</v>
      </c>
      <c r="O25" t="s">
        <v>625</v>
      </c>
      <c r="P25" t="s">
        <v>640</v>
      </c>
    </row>
    <row r="26" spans="1:16" x14ac:dyDescent="0.25">
      <c r="A26" t="s">
        <v>436</v>
      </c>
      <c r="D26" t="s">
        <v>624</v>
      </c>
      <c r="E26" t="s">
        <v>525</v>
      </c>
      <c r="F26" t="s">
        <v>526</v>
      </c>
      <c r="G26" t="s">
        <v>527</v>
      </c>
      <c r="H26">
        <v>15</v>
      </c>
      <c r="I26">
        <v>5</v>
      </c>
      <c r="J26">
        <v>1</v>
      </c>
      <c r="K26">
        <v>0</v>
      </c>
      <c r="L26" t="s">
        <v>528</v>
      </c>
      <c r="M26">
        <v>1</v>
      </c>
      <c r="N26">
        <v>0</v>
      </c>
      <c r="O26" t="s">
        <v>625</v>
      </c>
      <c r="P26" t="s">
        <v>641</v>
      </c>
    </row>
    <row r="27" spans="1:16" x14ac:dyDescent="0.25">
      <c r="A27" t="s">
        <v>437</v>
      </c>
      <c r="D27" t="s">
        <v>624</v>
      </c>
      <c r="E27" t="s">
        <v>525</v>
      </c>
      <c r="F27" t="s">
        <v>526</v>
      </c>
      <c r="G27" t="s">
        <v>527</v>
      </c>
      <c r="H27">
        <v>16</v>
      </c>
      <c r="I27">
        <v>5</v>
      </c>
      <c r="J27">
        <v>1</v>
      </c>
      <c r="K27">
        <v>0</v>
      </c>
      <c r="L27" t="s">
        <v>528</v>
      </c>
      <c r="M27">
        <v>1</v>
      </c>
      <c r="N27">
        <v>0</v>
      </c>
      <c r="O27" t="s">
        <v>625</v>
      </c>
      <c r="P27" t="s">
        <v>642</v>
      </c>
    </row>
    <row r="28" spans="1:16" x14ac:dyDescent="0.25">
      <c r="A28" t="s">
        <v>438</v>
      </c>
      <c r="D28" t="s">
        <v>624</v>
      </c>
      <c r="E28" t="s">
        <v>525</v>
      </c>
      <c r="F28" t="s">
        <v>526</v>
      </c>
      <c r="G28" t="s">
        <v>527</v>
      </c>
      <c r="H28">
        <v>17</v>
      </c>
      <c r="I28">
        <v>5</v>
      </c>
      <c r="J28">
        <v>1</v>
      </c>
      <c r="K28">
        <v>0</v>
      </c>
      <c r="L28" t="s">
        <v>528</v>
      </c>
      <c r="M28">
        <v>1</v>
      </c>
      <c r="N28">
        <v>0</v>
      </c>
      <c r="O28" t="s">
        <v>625</v>
      </c>
      <c r="P28" t="s">
        <v>643</v>
      </c>
    </row>
    <row r="29" spans="1:16" x14ac:dyDescent="0.25">
      <c r="A29" t="s">
        <v>439</v>
      </c>
      <c r="D29" t="s">
        <v>624</v>
      </c>
      <c r="E29" t="s">
        <v>525</v>
      </c>
      <c r="F29" t="s">
        <v>526</v>
      </c>
      <c r="G29" t="s">
        <v>527</v>
      </c>
      <c r="H29">
        <v>18</v>
      </c>
      <c r="I29">
        <v>5</v>
      </c>
      <c r="J29">
        <v>1</v>
      </c>
      <c r="K29">
        <v>0</v>
      </c>
      <c r="L29" t="s">
        <v>528</v>
      </c>
      <c r="M29">
        <v>1</v>
      </c>
      <c r="N29">
        <v>0</v>
      </c>
      <c r="O29" t="s">
        <v>625</v>
      </c>
      <c r="P29" t="s">
        <v>644</v>
      </c>
    </row>
    <row r="30" spans="1:16" x14ac:dyDescent="0.25">
      <c r="A30" t="s">
        <v>440</v>
      </c>
      <c r="D30" t="s">
        <v>624</v>
      </c>
      <c r="E30" t="s">
        <v>525</v>
      </c>
      <c r="F30" t="s">
        <v>526</v>
      </c>
      <c r="G30" t="s">
        <v>527</v>
      </c>
      <c r="H30">
        <v>19</v>
      </c>
      <c r="I30">
        <v>5</v>
      </c>
      <c r="J30">
        <v>1</v>
      </c>
      <c r="K30">
        <v>0</v>
      </c>
      <c r="L30" t="s">
        <v>528</v>
      </c>
      <c r="M30">
        <v>1</v>
      </c>
      <c r="N30">
        <v>0</v>
      </c>
      <c r="O30" t="s">
        <v>625</v>
      </c>
      <c r="P30" t="s">
        <v>645</v>
      </c>
    </row>
    <row r="31" spans="1:16" x14ac:dyDescent="0.25">
      <c r="A31" t="s">
        <v>441</v>
      </c>
      <c r="D31" t="s">
        <v>624</v>
      </c>
      <c r="E31" t="s">
        <v>525</v>
      </c>
      <c r="F31" t="s">
        <v>526</v>
      </c>
      <c r="G31" t="s">
        <v>527</v>
      </c>
      <c r="H31">
        <v>20</v>
      </c>
      <c r="I31">
        <v>5</v>
      </c>
      <c r="J31">
        <v>1</v>
      </c>
      <c r="K31">
        <v>0</v>
      </c>
      <c r="L31" t="s">
        <v>528</v>
      </c>
      <c r="M31">
        <v>1</v>
      </c>
      <c r="N31">
        <v>0</v>
      </c>
      <c r="O31" t="s">
        <v>625</v>
      </c>
      <c r="P31" t="s">
        <v>646</v>
      </c>
    </row>
    <row r="32" spans="1:16" x14ac:dyDescent="0.25">
      <c r="A32" t="s">
        <v>442</v>
      </c>
      <c r="D32" t="s">
        <v>624</v>
      </c>
      <c r="E32" t="s">
        <v>525</v>
      </c>
      <c r="F32" t="s">
        <v>526</v>
      </c>
      <c r="G32" t="s">
        <v>527</v>
      </c>
      <c r="H32">
        <v>21</v>
      </c>
      <c r="I32">
        <v>5</v>
      </c>
      <c r="J32">
        <v>1</v>
      </c>
      <c r="K32">
        <v>0</v>
      </c>
      <c r="L32" t="s">
        <v>528</v>
      </c>
      <c r="M32">
        <v>1</v>
      </c>
      <c r="N32">
        <v>0</v>
      </c>
      <c r="O32" t="s">
        <v>625</v>
      </c>
      <c r="P32" t="s">
        <v>647</v>
      </c>
    </row>
    <row r="33" spans="1:16" x14ac:dyDescent="0.25">
      <c r="A33" t="s">
        <v>443</v>
      </c>
      <c r="D33" t="s">
        <v>624</v>
      </c>
      <c r="E33" t="s">
        <v>525</v>
      </c>
      <c r="F33" t="s">
        <v>526</v>
      </c>
      <c r="G33" t="s">
        <v>527</v>
      </c>
      <c r="H33">
        <v>22</v>
      </c>
      <c r="I33">
        <v>5</v>
      </c>
      <c r="J33">
        <v>1</v>
      </c>
      <c r="K33">
        <v>0</v>
      </c>
      <c r="L33" t="s">
        <v>528</v>
      </c>
      <c r="M33">
        <v>1</v>
      </c>
      <c r="N33">
        <v>0</v>
      </c>
      <c r="O33" t="s">
        <v>625</v>
      </c>
      <c r="P33" t="s">
        <v>648</v>
      </c>
    </row>
    <row r="34" spans="1:16" x14ac:dyDescent="0.25">
      <c r="A34" t="s">
        <v>355</v>
      </c>
      <c r="D34" t="s">
        <v>624</v>
      </c>
      <c r="E34" t="s">
        <v>525</v>
      </c>
      <c r="F34" t="s">
        <v>526</v>
      </c>
      <c r="G34" t="s">
        <v>527</v>
      </c>
      <c r="H34">
        <v>23</v>
      </c>
      <c r="I34">
        <v>5</v>
      </c>
      <c r="J34">
        <v>1</v>
      </c>
      <c r="K34">
        <v>0</v>
      </c>
      <c r="L34" t="s">
        <v>528</v>
      </c>
      <c r="M34">
        <v>1</v>
      </c>
      <c r="N34">
        <v>0</v>
      </c>
      <c r="O34" t="s">
        <v>625</v>
      </c>
      <c r="P34" t="s">
        <v>649</v>
      </c>
    </row>
    <row r="35" spans="1:16" x14ac:dyDescent="0.25">
      <c r="A35" t="s">
        <v>444</v>
      </c>
      <c r="D35" t="s">
        <v>624</v>
      </c>
      <c r="E35" t="s">
        <v>525</v>
      </c>
      <c r="F35" t="s">
        <v>526</v>
      </c>
      <c r="G35" t="s">
        <v>527</v>
      </c>
      <c r="H35">
        <v>24</v>
      </c>
      <c r="I35">
        <v>5</v>
      </c>
      <c r="J35">
        <v>1</v>
      </c>
      <c r="K35">
        <v>0</v>
      </c>
      <c r="L35" t="s">
        <v>528</v>
      </c>
      <c r="M35">
        <v>1</v>
      </c>
      <c r="N35">
        <v>0</v>
      </c>
      <c r="O35" t="s">
        <v>625</v>
      </c>
      <c r="P35" t="s">
        <v>650</v>
      </c>
    </row>
    <row r="36" spans="1:16" x14ac:dyDescent="0.25">
      <c r="A36" t="s">
        <v>445</v>
      </c>
      <c r="D36" t="s">
        <v>624</v>
      </c>
      <c r="E36" t="s">
        <v>525</v>
      </c>
      <c r="F36" t="s">
        <v>526</v>
      </c>
      <c r="G36" t="s">
        <v>527</v>
      </c>
      <c r="H36">
        <v>25</v>
      </c>
      <c r="I36">
        <v>5</v>
      </c>
      <c r="J36">
        <v>1</v>
      </c>
      <c r="K36">
        <v>0</v>
      </c>
      <c r="L36" t="s">
        <v>528</v>
      </c>
      <c r="M36">
        <v>1</v>
      </c>
      <c r="N36">
        <v>0</v>
      </c>
      <c r="O36" t="s">
        <v>625</v>
      </c>
      <c r="P36" t="s">
        <v>651</v>
      </c>
    </row>
    <row r="37" spans="1:16" x14ac:dyDescent="0.25">
      <c r="A37" t="s">
        <v>446</v>
      </c>
      <c r="D37" t="s">
        <v>624</v>
      </c>
      <c r="E37" t="s">
        <v>525</v>
      </c>
      <c r="F37" t="s">
        <v>526</v>
      </c>
      <c r="G37" t="s">
        <v>527</v>
      </c>
      <c r="H37">
        <v>26</v>
      </c>
      <c r="I37">
        <v>5</v>
      </c>
      <c r="J37">
        <v>1</v>
      </c>
      <c r="K37">
        <v>0</v>
      </c>
      <c r="L37" t="s">
        <v>528</v>
      </c>
      <c r="M37">
        <v>1</v>
      </c>
      <c r="N37">
        <v>0</v>
      </c>
      <c r="O37" t="s">
        <v>625</v>
      </c>
      <c r="P37" t="s">
        <v>652</v>
      </c>
    </row>
    <row r="38" spans="1:16" x14ac:dyDescent="0.25">
      <c r="A38" t="s">
        <v>447</v>
      </c>
      <c r="D38" t="s">
        <v>624</v>
      </c>
      <c r="E38" t="s">
        <v>525</v>
      </c>
      <c r="F38" t="s">
        <v>526</v>
      </c>
      <c r="G38" t="s">
        <v>527</v>
      </c>
      <c r="H38">
        <v>27</v>
      </c>
      <c r="I38">
        <v>5</v>
      </c>
      <c r="J38">
        <v>1</v>
      </c>
      <c r="K38">
        <v>0</v>
      </c>
      <c r="L38" t="s">
        <v>528</v>
      </c>
      <c r="M38">
        <v>1</v>
      </c>
      <c r="N38">
        <v>0</v>
      </c>
      <c r="O38" t="s">
        <v>625</v>
      </c>
      <c r="P38" t="s">
        <v>653</v>
      </c>
    </row>
    <row r="39" spans="1:16" x14ac:dyDescent="0.25">
      <c r="A39" t="s">
        <v>448</v>
      </c>
      <c r="D39" t="s">
        <v>624</v>
      </c>
      <c r="E39" t="s">
        <v>525</v>
      </c>
      <c r="F39" t="s">
        <v>526</v>
      </c>
      <c r="G39" t="s">
        <v>527</v>
      </c>
      <c r="H39">
        <v>28</v>
      </c>
      <c r="I39">
        <v>5</v>
      </c>
      <c r="J39">
        <v>1</v>
      </c>
      <c r="K39">
        <v>0</v>
      </c>
      <c r="L39" t="s">
        <v>528</v>
      </c>
      <c r="M39">
        <v>1</v>
      </c>
      <c r="N39">
        <v>0</v>
      </c>
      <c r="O39" t="s">
        <v>625</v>
      </c>
      <c r="P39" t="s">
        <v>654</v>
      </c>
    </row>
    <row r="40" spans="1:16" x14ac:dyDescent="0.25">
      <c r="A40" t="s">
        <v>449</v>
      </c>
      <c r="D40" t="s">
        <v>624</v>
      </c>
      <c r="E40" t="s">
        <v>525</v>
      </c>
      <c r="F40" t="s">
        <v>526</v>
      </c>
      <c r="G40" t="s">
        <v>527</v>
      </c>
      <c r="H40">
        <v>29</v>
      </c>
      <c r="I40">
        <v>5</v>
      </c>
      <c r="J40">
        <v>1</v>
      </c>
      <c r="K40">
        <v>0</v>
      </c>
      <c r="L40" t="s">
        <v>528</v>
      </c>
      <c r="M40">
        <v>1</v>
      </c>
      <c r="N40">
        <v>0</v>
      </c>
      <c r="O40" t="s">
        <v>625</v>
      </c>
      <c r="P40" t="s">
        <v>655</v>
      </c>
    </row>
    <row r="41" spans="1:16" x14ac:dyDescent="0.25">
      <c r="A41" t="s">
        <v>450</v>
      </c>
      <c r="D41" t="s">
        <v>624</v>
      </c>
      <c r="E41" t="s">
        <v>525</v>
      </c>
      <c r="F41" t="s">
        <v>526</v>
      </c>
      <c r="G41" t="s">
        <v>527</v>
      </c>
      <c r="H41">
        <v>30</v>
      </c>
      <c r="I41">
        <v>5</v>
      </c>
      <c r="J41">
        <v>1</v>
      </c>
      <c r="K41">
        <v>0</v>
      </c>
      <c r="L41" t="s">
        <v>528</v>
      </c>
      <c r="M41">
        <v>1</v>
      </c>
      <c r="N41">
        <v>0</v>
      </c>
      <c r="O41" t="s">
        <v>625</v>
      </c>
      <c r="P41" t="s">
        <v>656</v>
      </c>
    </row>
    <row r="42" spans="1:16" x14ac:dyDescent="0.25">
      <c r="A42" t="s">
        <v>451</v>
      </c>
      <c r="D42" t="s">
        <v>624</v>
      </c>
      <c r="E42" t="s">
        <v>525</v>
      </c>
      <c r="F42" t="s">
        <v>526</v>
      </c>
      <c r="G42" t="s">
        <v>527</v>
      </c>
      <c r="H42">
        <v>31</v>
      </c>
      <c r="I42">
        <v>5</v>
      </c>
      <c r="J42">
        <v>1</v>
      </c>
      <c r="K42">
        <v>0</v>
      </c>
      <c r="L42" t="s">
        <v>528</v>
      </c>
      <c r="M42">
        <v>1</v>
      </c>
      <c r="N42">
        <v>0</v>
      </c>
      <c r="O42" t="s">
        <v>625</v>
      </c>
      <c r="P42" t="s">
        <v>657</v>
      </c>
    </row>
    <row r="43" spans="1:16" x14ac:dyDescent="0.25">
      <c r="A43" t="s">
        <v>452</v>
      </c>
      <c r="D43" t="s">
        <v>624</v>
      </c>
      <c r="E43" t="s">
        <v>525</v>
      </c>
      <c r="F43" t="s">
        <v>526</v>
      </c>
      <c r="G43" t="s">
        <v>527</v>
      </c>
      <c r="H43">
        <v>32</v>
      </c>
      <c r="I43">
        <v>5</v>
      </c>
      <c r="J43">
        <v>1</v>
      </c>
      <c r="K43">
        <v>0</v>
      </c>
      <c r="L43" t="s">
        <v>528</v>
      </c>
      <c r="M43">
        <v>1</v>
      </c>
      <c r="N43">
        <v>0</v>
      </c>
      <c r="O43" t="s">
        <v>625</v>
      </c>
      <c r="P43" t="s">
        <v>658</v>
      </c>
    </row>
    <row r="44" spans="1:16" x14ac:dyDescent="0.25">
      <c r="A44" t="s">
        <v>453</v>
      </c>
      <c r="D44" t="s">
        <v>624</v>
      </c>
      <c r="E44" t="s">
        <v>525</v>
      </c>
      <c r="F44" t="s">
        <v>526</v>
      </c>
      <c r="G44" t="s">
        <v>527</v>
      </c>
      <c r="H44">
        <v>33</v>
      </c>
      <c r="I44">
        <v>5</v>
      </c>
      <c r="J44">
        <v>1</v>
      </c>
      <c r="K44">
        <v>0</v>
      </c>
      <c r="L44" t="s">
        <v>528</v>
      </c>
      <c r="M44">
        <v>1</v>
      </c>
      <c r="N44">
        <v>0</v>
      </c>
      <c r="O44" t="s">
        <v>625</v>
      </c>
      <c r="P44" t="s">
        <v>659</v>
      </c>
    </row>
    <row r="45" spans="1:16" x14ac:dyDescent="0.25">
      <c r="A45" t="s">
        <v>356</v>
      </c>
      <c r="D45" t="s">
        <v>624</v>
      </c>
      <c r="E45" t="s">
        <v>525</v>
      </c>
      <c r="F45" t="s">
        <v>526</v>
      </c>
      <c r="G45" t="s">
        <v>527</v>
      </c>
      <c r="H45">
        <v>34</v>
      </c>
      <c r="I45">
        <v>5</v>
      </c>
      <c r="J45">
        <v>1</v>
      </c>
      <c r="K45">
        <v>0</v>
      </c>
      <c r="L45" t="s">
        <v>528</v>
      </c>
      <c r="M45">
        <v>1</v>
      </c>
      <c r="N45">
        <v>0</v>
      </c>
      <c r="O45" t="s">
        <v>625</v>
      </c>
      <c r="P45" t="s">
        <v>660</v>
      </c>
    </row>
    <row r="46" spans="1:16" x14ac:dyDescent="0.25">
      <c r="A46" t="s">
        <v>454</v>
      </c>
      <c r="D46" t="s">
        <v>624</v>
      </c>
      <c r="E46" t="s">
        <v>525</v>
      </c>
      <c r="F46" t="s">
        <v>526</v>
      </c>
      <c r="G46" t="s">
        <v>527</v>
      </c>
      <c r="H46">
        <v>35</v>
      </c>
      <c r="I46">
        <v>5</v>
      </c>
      <c r="J46">
        <v>1</v>
      </c>
      <c r="K46">
        <v>0</v>
      </c>
      <c r="L46" t="s">
        <v>528</v>
      </c>
      <c r="M46">
        <v>1</v>
      </c>
      <c r="N46">
        <v>0</v>
      </c>
      <c r="O46" t="s">
        <v>625</v>
      </c>
      <c r="P46" t="s">
        <v>661</v>
      </c>
    </row>
    <row r="47" spans="1:16" x14ac:dyDescent="0.25">
      <c r="A47" t="s">
        <v>455</v>
      </c>
      <c r="D47" t="s">
        <v>624</v>
      </c>
      <c r="E47" t="s">
        <v>525</v>
      </c>
      <c r="F47" t="s">
        <v>526</v>
      </c>
      <c r="G47" t="s">
        <v>527</v>
      </c>
      <c r="H47">
        <v>36</v>
      </c>
      <c r="I47">
        <v>5</v>
      </c>
      <c r="J47">
        <v>1</v>
      </c>
      <c r="K47">
        <v>0</v>
      </c>
      <c r="L47" t="s">
        <v>528</v>
      </c>
      <c r="M47">
        <v>1</v>
      </c>
      <c r="N47">
        <v>0</v>
      </c>
      <c r="O47" t="s">
        <v>625</v>
      </c>
      <c r="P47" t="s">
        <v>662</v>
      </c>
    </row>
    <row r="48" spans="1:16" x14ac:dyDescent="0.25">
      <c r="A48" t="s">
        <v>456</v>
      </c>
      <c r="D48" t="s">
        <v>624</v>
      </c>
      <c r="E48" t="s">
        <v>525</v>
      </c>
      <c r="F48" t="s">
        <v>526</v>
      </c>
      <c r="G48" t="s">
        <v>527</v>
      </c>
      <c r="H48">
        <v>37</v>
      </c>
      <c r="I48">
        <v>5</v>
      </c>
      <c r="J48">
        <v>1</v>
      </c>
      <c r="K48">
        <v>0</v>
      </c>
      <c r="L48" t="s">
        <v>528</v>
      </c>
      <c r="M48">
        <v>1</v>
      </c>
      <c r="N48">
        <v>0</v>
      </c>
      <c r="O48" t="s">
        <v>625</v>
      </c>
      <c r="P48" t="s">
        <v>663</v>
      </c>
    </row>
    <row r="49" spans="1:16" x14ac:dyDescent="0.25">
      <c r="A49" t="s">
        <v>457</v>
      </c>
      <c r="D49" t="s">
        <v>624</v>
      </c>
      <c r="E49" t="s">
        <v>525</v>
      </c>
      <c r="F49" t="s">
        <v>526</v>
      </c>
      <c r="G49" t="s">
        <v>527</v>
      </c>
      <c r="H49">
        <v>38</v>
      </c>
      <c r="I49">
        <v>5</v>
      </c>
      <c r="J49">
        <v>1</v>
      </c>
      <c r="K49">
        <v>0</v>
      </c>
      <c r="L49" t="s">
        <v>528</v>
      </c>
      <c r="M49">
        <v>1</v>
      </c>
      <c r="N49">
        <v>0</v>
      </c>
      <c r="O49" t="s">
        <v>625</v>
      </c>
      <c r="P49" t="s">
        <v>664</v>
      </c>
    </row>
    <row r="50" spans="1:16" x14ac:dyDescent="0.25">
      <c r="A50" t="s">
        <v>458</v>
      </c>
      <c r="D50" t="s">
        <v>624</v>
      </c>
      <c r="E50" t="s">
        <v>525</v>
      </c>
      <c r="F50" t="s">
        <v>526</v>
      </c>
      <c r="G50" t="s">
        <v>527</v>
      </c>
      <c r="H50">
        <v>39</v>
      </c>
      <c r="I50">
        <v>5</v>
      </c>
      <c r="J50">
        <v>1</v>
      </c>
      <c r="K50">
        <v>0</v>
      </c>
      <c r="L50" t="s">
        <v>528</v>
      </c>
      <c r="M50">
        <v>1</v>
      </c>
      <c r="N50">
        <v>0</v>
      </c>
      <c r="O50" t="s">
        <v>625</v>
      </c>
      <c r="P50" t="s">
        <v>665</v>
      </c>
    </row>
    <row r="51" spans="1:16" x14ac:dyDescent="0.25">
      <c r="A51" t="s">
        <v>459</v>
      </c>
      <c r="D51" t="s">
        <v>624</v>
      </c>
      <c r="E51" t="s">
        <v>525</v>
      </c>
      <c r="F51" t="s">
        <v>526</v>
      </c>
      <c r="G51" t="s">
        <v>527</v>
      </c>
      <c r="H51">
        <v>40</v>
      </c>
      <c r="I51">
        <v>5</v>
      </c>
      <c r="J51">
        <v>1</v>
      </c>
      <c r="K51">
        <v>0</v>
      </c>
      <c r="L51" t="s">
        <v>528</v>
      </c>
      <c r="M51">
        <v>1</v>
      </c>
      <c r="N51">
        <v>0</v>
      </c>
      <c r="O51" t="s">
        <v>625</v>
      </c>
      <c r="P51" t="s">
        <v>666</v>
      </c>
    </row>
    <row r="52" spans="1:16" x14ac:dyDescent="0.25">
      <c r="A52" t="s">
        <v>460</v>
      </c>
      <c r="D52" t="s">
        <v>624</v>
      </c>
      <c r="E52" t="s">
        <v>525</v>
      </c>
      <c r="F52" t="s">
        <v>526</v>
      </c>
      <c r="G52" t="s">
        <v>527</v>
      </c>
      <c r="H52">
        <v>41</v>
      </c>
      <c r="I52">
        <v>5</v>
      </c>
      <c r="J52">
        <v>1</v>
      </c>
      <c r="K52">
        <v>0</v>
      </c>
      <c r="L52" t="s">
        <v>528</v>
      </c>
      <c r="M52">
        <v>1</v>
      </c>
      <c r="N52">
        <v>0</v>
      </c>
      <c r="O52" t="s">
        <v>625</v>
      </c>
      <c r="P52" t="s">
        <v>667</v>
      </c>
    </row>
    <row r="53" spans="1:16" x14ac:dyDescent="0.25">
      <c r="A53" t="s">
        <v>461</v>
      </c>
      <c r="D53" t="s">
        <v>624</v>
      </c>
      <c r="E53" t="s">
        <v>525</v>
      </c>
      <c r="F53" t="s">
        <v>526</v>
      </c>
      <c r="G53" t="s">
        <v>527</v>
      </c>
      <c r="H53">
        <v>42</v>
      </c>
      <c r="I53">
        <v>5</v>
      </c>
      <c r="J53">
        <v>1</v>
      </c>
      <c r="K53">
        <v>0</v>
      </c>
      <c r="L53" t="s">
        <v>528</v>
      </c>
      <c r="M53">
        <v>1</v>
      </c>
      <c r="N53">
        <v>0</v>
      </c>
      <c r="O53" t="s">
        <v>625</v>
      </c>
      <c r="P53" t="s">
        <v>668</v>
      </c>
    </row>
    <row r="54" spans="1:16" x14ac:dyDescent="0.25">
      <c r="A54" t="s">
        <v>462</v>
      </c>
      <c r="D54" t="s">
        <v>624</v>
      </c>
      <c r="E54" t="s">
        <v>525</v>
      </c>
      <c r="F54" t="s">
        <v>526</v>
      </c>
      <c r="G54" t="s">
        <v>527</v>
      </c>
      <c r="H54">
        <v>43</v>
      </c>
      <c r="I54">
        <v>5</v>
      </c>
      <c r="J54">
        <v>1</v>
      </c>
      <c r="K54">
        <v>0</v>
      </c>
      <c r="L54" t="s">
        <v>528</v>
      </c>
      <c r="M54">
        <v>1</v>
      </c>
      <c r="N54">
        <v>0</v>
      </c>
      <c r="O54" t="s">
        <v>625</v>
      </c>
      <c r="P54" t="s">
        <v>669</v>
      </c>
    </row>
    <row r="55" spans="1:16" x14ac:dyDescent="0.25">
      <c r="A55" t="s">
        <v>463</v>
      </c>
      <c r="D55" t="s">
        <v>624</v>
      </c>
      <c r="E55" t="s">
        <v>525</v>
      </c>
      <c r="F55" t="s">
        <v>526</v>
      </c>
      <c r="G55" t="s">
        <v>527</v>
      </c>
      <c r="H55">
        <v>44</v>
      </c>
      <c r="I55">
        <v>5</v>
      </c>
      <c r="J55">
        <v>1</v>
      </c>
      <c r="K55">
        <v>0</v>
      </c>
      <c r="L55" t="s">
        <v>528</v>
      </c>
      <c r="M55">
        <v>1</v>
      </c>
      <c r="N55">
        <v>0</v>
      </c>
      <c r="O55" t="s">
        <v>625</v>
      </c>
      <c r="P55" t="s">
        <v>670</v>
      </c>
    </row>
    <row r="56" spans="1:16" x14ac:dyDescent="0.25">
      <c r="A56" t="s">
        <v>334</v>
      </c>
      <c r="D56" t="s">
        <v>624</v>
      </c>
      <c r="E56" t="s">
        <v>525</v>
      </c>
      <c r="F56" t="s">
        <v>526</v>
      </c>
      <c r="G56" t="s">
        <v>527</v>
      </c>
      <c r="H56">
        <v>45</v>
      </c>
      <c r="I56">
        <v>5</v>
      </c>
      <c r="J56">
        <v>1</v>
      </c>
      <c r="K56">
        <v>0</v>
      </c>
      <c r="L56" t="s">
        <v>528</v>
      </c>
      <c r="M56">
        <v>1</v>
      </c>
      <c r="N56">
        <v>0</v>
      </c>
      <c r="O56" t="s">
        <v>625</v>
      </c>
      <c r="P56" t="s">
        <v>671</v>
      </c>
    </row>
    <row r="57" spans="1:16" x14ac:dyDescent="0.25">
      <c r="A57" t="s">
        <v>464</v>
      </c>
      <c r="D57" t="s">
        <v>624</v>
      </c>
      <c r="E57" t="s">
        <v>525</v>
      </c>
      <c r="F57" t="s">
        <v>526</v>
      </c>
      <c r="G57" t="s">
        <v>527</v>
      </c>
      <c r="H57">
        <v>46</v>
      </c>
      <c r="I57">
        <v>5</v>
      </c>
      <c r="J57">
        <v>1</v>
      </c>
      <c r="K57">
        <v>0</v>
      </c>
      <c r="L57" t="s">
        <v>528</v>
      </c>
      <c r="M57">
        <v>1</v>
      </c>
      <c r="N57">
        <v>0</v>
      </c>
      <c r="O57" t="s">
        <v>625</v>
      </c>
      <c r="P57" t="s">
        <v>672</v>
      </c>
    </row>
    <row r="58" spans="1:16" x14ac:dyDescent="0.25">
      <c r="A58" t="s">
        <v>465</v>
      </c>
      <c r="D58" t="s">
        <v>624</v>
      </c>
      <c r="E58" t="s">
        <v>525</v>
      </c>
      <c r="F58" t="s">
        <v>526</v>
      </c>
      <c r="G58" t="s">
        <v>527</v>
      </c>
      <c r="H58">
        <v>47</v>
      </c>
      <c r="I58">
        <v>5</v>
      </c>
      <c r="J58">
        <v>1</v>
      </c>
      <c r="K58">
        <v>0</v>
      </c>
      <c r="L58" t="s">
        <v>528</v>
      </c>
      <c r="M58">
        <v>1</v>
      </c>
      <c r="N58">
        <v>0</v>
      </c>
      <c r="O58" t="s">
        <v>625</v>
      </c>
      <c r="P58" t="s">
        <v>673</v>
      </c>
    </row>
    <row r="59" spans="1:16" x14ac:dyDescent="0.25">
      <c r="A59" t="s">
        <v>466</v>
      </c>
      <c r="D59" t="s">
        <v>624</v>
      </c>
      <c r="E59" t="s">
        <v>525</v>
      </c>
      <c r="F59" t="s">
        <v>526</v>
      </c>
      <c r="G59" t="s">
        <v>527</v>
      </c>
      <c r="H59">
        <v>48</v>
      </c>
      <c r="I59">
        <v>5</v>
      </c>
      <c r="J59">
        <v>1</v>
      </c>
      <c r="K59">
        <v>0</v>
      </c>
      <c r="L59" t="s">
        <v>528</v>
      </c>
      <c r="M59">
        <v>1</v>
      </c>
      <c r="N59">
        <v>0</v>
      </c>
      <c r="O59" t="s">
        <v>625</v>
      </c>
      <c r="P59" t="s">
        <v>674</v>
      </c>
    </row>
    <row r="60" spans="1:16" x14ac:dyDescent="0.25">
      <c r="A60" t="s">
        <v>467</v>
      </c>
      <c r="D60" t="s">
        <v>624</v>
      </c>
      <c r="E60" t="s">
        <v>525</v>
      </c>
      <c r="F60" t="s">
        <v>526</v>
      </c>
      <c r="G60" t="s">
        <v>527</v>
      </c>
      <c r="H60">
        <v>49</v>
      </c>
      <c r="I60">
        <v>5</v>
      </c>
      <c r="J60">
        <v>1</v>
      </c>
      <c r="K60">
        <v>0</v>
      </c>
      <c r="L60" t="s">
        <v>528</v>
      </c>
      <c r="M60">
        <v>1</v>
      </c>
      <c r="N60">
        <v>0</v>
      </c>
      <c r="O60" t="s">
        <v>625</v>
      </c>
      <c r="P60" t="s">
        <v>675</v>
      </c>
    </row>
    <row r="61" spans="1:16" x14ac:dyDescent="0.25">
      <c r="A61" t="s">
        <v>468</v>
      </c>
      <c r="D61" t="s">
        <v>624</v>
      </c>
      <c r="E61" t="s">
        <v>525</v>
      </c>
      <c r="F61" t="s">
        <v>526</v>
      </c>
      <c r="G61" t="s">
        <v>527</v>
      </c>
      <c r="H61">
        <v>50</v>
      </c>
      <c r="I61">
        <v>5</v>
      </c>
      <c r="J61">
        <v>1</v>
      </c>
      <c r="K61">
        <v>0</v>
      </c>
      <c r="L61" t="s">
        <v>528</v>
      </c>
      <c r="M61">
        <v>1</v>
      </c>
      <c r="N61">
        <v>0</v>
      </c>
      <c r="O61" t="s">
        <v>625</v>
      </c>
      <c r="P61" t="s">
        <v>676</v>
      </c>
    </row>
    <row r="62" spans="1:16" x14ac:dyDescent="0.25">
      <c r="A62" t="s">
        <v>469</v>
      </c>
      <c r="D62" t="s">
        <v>624</v>
      </c>
      <c r="E62" t="s">
        <v>525</v>
      </c>
      <c r="F62" t="s">
        <v>526</v>
      </c>
      <c r="G62" t="s">
        <v>527</v>
      </c>
      <c r="H62">
        <v>51</v>
      </c>
      <c r="I62">
        <v>5</v>
      </c>
      <c r="J62">
        <v>1</v>
      </c>
      <c r="K62">
        <v>0</v>
      </c>
      <c r="L62" t="s">
        <v>528</v>
      </c>
      <c r="M62">
        <v>1</v>
      </c>
      <c r="N62">
        <v>0</v>
      </c>
      <c r="O62" t="s">
        <v>625</v>
      </c>
      <c r="P62" t="s">
        <v>677</v>
      </c>
    </row>
    <row r="63" spans="1:16" x14ac:dyDescent="0.25">
      <c r="A63" t="s">
        <v>470</v>
      </c>
      <c r="D63" t="s">
        <v>624</v>
      </c>
      <c r="E63" t="s">
        <v>525</v>
      </c>
      <c r="F63" t="s">
        <v>526</v>
      </c>
      <c r="G63" t="s">
        <v>527</v>
      </c>
      <c r="H63">
        <v>52</v>
      </c>
      <c r="I63">
        <v>5</v>
      </c>
      <c r="J63">
        <v>1</v>
      </c>
      <c r="K63">
        <v>0</v>
      </c>
      <c r="L63" t="s">
        <v>528</v>
      </c>
      <c r="M63">
        <v>1</v>
      </c>
      <c r="N63">
        <v>0</v>
      </c>
      <c r="O63" t="s">
        <v>625</v>
      </c>
      <c r="P63" t="s">
        <v>678</v>
      </c>
    </row>
    <row r="64" spans="1:16" x14ac:dyDescent="0.25">
      <c r="A64" t="s">
        <v>471</v>
      </c>
      <c r="D64" t="s">
        <v>624</v>
      </c>
      <c r="E64" t="s">
        <v>525</v>
      </c>
      <c r="F64" t="s">
        <v>526</v>
      </c>
      <c r="G64" t="s">
        <v>527</v>
      </c>
      <c r="H64">
        <v>53</v>
      </c>
      <c r="I64">
        <v>5</v>
      </c>
      <c r="J64">
        <v>1</v>
      </c>
      <c r="K64">
        <v>0</v>
      </c>
      <c r="L64" t="s">
        <v>528</v>
      </c>
      <c r="M64">
        <v>1</v>
      </c>
      <c r="N64">
        <v>0</v>
      </c>
      <c r="O64" t="s">
        <v>625</v>
      </c>
      <c r="P64" t="s">
        <v>679</v>
      </c>
    </row>
    <row r="65" spans="1:16" x14ac:dyDescent="0.25">
      <c r="A65" t="s">
        <v>472</v>
      </c>
      <c r="D65" t="s">
        <v>624</v>
      </c>
      <c r="E65" t="s">
        <v>525</v>
      </c>
      <c r="F65" t="s">
        <v>526</v>
      </c>
      <c r="G65" t="s">
        <v>527</v>
      </c>
      <c r="H65">
        <v>54</v>
      </c>
      <c r="I65">
        <v>5</v>
      </c>
      <c r="J65">
        <v>1</v>
      </c>
      <c r="K65">
        <v>0</v>
      </c>
      <c r="L65" t="s">
        <v>528</v>
      </c>
      <c r="M65">
        <v>1</v>
      </c>
      <c r="N65">
        <v>0</v>
      </c>
      <c r="O65" t="s">
        <v>625</v>
      </c>
      <c r="P65" t="s">
        <v>680</v>
      </c>
    </row>
    <row r="66" spans="1:16" x14ac:dyDescent="0.25">
      <c r="A66" t="s">
        <v>473</v>
      </c>
      <c r="D66" t="s">
        <v>624</v>
      </c>
      <c r="E66" t="s">
        <v>525</v>
      </c>
      <c r="F66" t="s">
        <v>526</v>
      </c>
      <c r="G66" t="s">
        <v>527</v>
      </c>
      <c r="H66">
        <v>55</v>
      </c>
      <c r="I66">
        <v>5</v>
      </c>
      <c r="J66">
        <v>1</v>
      </c>
      <c r="K66">
        <v>0</v>
      </c>
      <c r="L66" t="s">
        <v>528</v>
      </c>
      <c r="M66">
        <v>1</v>
      </c>
      <c r="N66">
        <v>0</v>
      </c>
      <c r="O66" t="s">
        <v>625</v>
      </c>
      <c r="P66" t="s">
        <v>681</v>
      </c>
    </row>
    <row r="67" spans="1:16" x14ac:dyDescent="0.25">
      <c r="A67" t="s">
        <v>355</v>
      </c>
      <c r="D67" t="s">
        <v>624</v>
      </c>
      <c r="E67" t="s">
        <v>525</v>
      </c>
      <c r="F67" t="s">
        <v>526</v>
      </c>
      <c r="G67" t="s">
        <v>527</v>
      </c>
      <c r="H67">
        <v>56</v>
      </c>
      <c r="I67">
        <v>5</v>
      </c>
      <c r="J67">
        <v>1</v>
      </c>
      <c r="K67">
        <v>0</v>
      </c>
      <c r="L67" t="s">
        <v>528</v>
      </c>
      <c r="M67">
        <v>1</v>
      </c>
      <c r="N67">
        <v>0</v>
      </c>
      <c r="O67" t="s">
        <v>625</v>
      </c>
      <c r="P67" t="s">
        <v>682</v>
      </c>
    </row>
    <row r="68" spans="1:16" x14ac:dyDescent="0.25">
      <c r="A68" t="s">
        <v>474</v>
      </c>
      <c r="D68" t="s">
        <v>624</v>
      </c>
      <c r="E68" t="s">
        <v>525</v>
      </c>
      <c r="F68" t="s">
        <v>526</v>
      </c>
      <c r="G68" t="s">
        <v>527</v>
      </c>
      <c r="H68">
        <v>57</v>
      </c>
      <c r="I68">
        <v>5</v>
      </c>
      <c r="J68">
        <v>1</v>
      </c>
      <c r="K68">
        <v>0</v>
      </c>
      <c r="L68" t="s">
        <v>528</v>
      </c>
      <c r="M68">
        <v>1</v>
      </c>
      <c r="N68">
        <v>0</v>
      </c>
      <c r="O68" t="s">
        <v>625</v>
      </c>
      <c r="P68" t="s">
        <v>683</v>
      </c>
    </row>
    <row r="69" spans="1:16" x14ac:dyDescent="0.25">
      <c r="A69" t="s">
        <v>475</v>
      </c>
      <c r="D69" t="s">
        <v>624</v>
      </c>
      <c r="E69" t="s">
        <v>525</v>
      </c>
      <c r="F69" t="s">
        <v>526</v>
      </c>
      <c r="G69" t="s">
        <v>527</v>
      </c>
      <c r="H69">
        <v>58</v>
      </c>
      <c r="I69">
        <v>5</v>
      </c>
      <c r="J69">
        <v>1</v>
      </c>
      <c r="K69">
        <v>0</v>
      </c>
      <c r="L69" t="s">
        <v>528</v>
      </c>
      <c r="M69">
        <v>1</v>
      </c>
      <c r="N69">
        <v>0</v>
      </c>
      <c r="O69" t="s">
        <v>625</v>
      </c>
      <c r="P69" t="s">
        <v>684</v>
      </c>
    </row>
    <row r="70" spans="1:16" x14ac:dyDescent="0.25">
      <c r="A70" t="s">
        <v>476</v>
      </c>
      <c r="D70" t="s">
        <v>624</v>
      </c>
      <c r="E70" t="s">
        <v>525</v>
      </c>
      <c r="F70" t="s">
        <v>526</v>
      </c>
      <c r="G70" t="s">
        <v>527</v>
      </c>
      <c r="H70">
        <v>59</v>
      </c>
      <c r="I70">
        <v>5</v>
      </c>
      <c r="J70">
        <v>1</v>
      </c>
      <c r="K70">
        <v>0</v>
      </c>
      <c r="L70" t="s">
        <v>528</v>
      </c>
      <c r="M70">
        <v>1</v>
      </c>
      <c r="N70">
        <v>0</v>
      </c>
      <c r="O70" t="s">
        <v>625</v>
      </c>
      <c r="P70" t="s">
        <v>685</v>
      </c>
    </row>
    <row r="71" spans="1:16" x14ac:dyDescent="0.25">
      <c r="A71" t="s">
        <v>477</v>
      </c>
      <c r="D71" t="s">
        <v>624</v>
      </c>
      <c r="E71" t="s">
        <v>525</v>
      </c>
      <c r="F71" t="s">
        <v>526</v>
      </c>
      <c r="G71" t="s">
        <v>527</v>
      </c>
      <c r="H71">
        <v>60</v>
      </c>
      <c r="I71">
        <v>5</v>
      </c>
      <c r="J71">
        <v>1</v>
      </c>
      <c r="K71">
        <v>0</v>
      </c>
      <c r="L71" t="s">
        <v>528</v>
      </c>
      <c r="M71">
        <v>1</v>
      </c>
      <c r="N71">
        <v>0</v>
      </c>
      <c r="O71" t="s">
        <v>625</v>
      </c>
      <c r="P71" t="s">
        <v>686</v>
      </c>
    </row>
    <row r="72" spans="1:16" x14ac:dyDescent="0.25">
      <c r="A72" t="s">
        <v>478</v>
      </c>
      <c r="D72" t="s">
        <v>624</v>
      </c>
      <c r="E72" t="s">
        <v>525</v>
      </c>
      <c r="F72" t="s">
        <v>526</v>
      </c>
      <c r="G72" t="s">
        <v>527</v>
      </c>
      <c r="H72">
        <v>61</v>
      </c>
      <c r="I72">
        <v>5</v>
      </c>
      <c r="J72">
        <v>1</v>
      </c>
      <c r="K72">
        <v>0</v>
      </c>
      <c r="L72" t="s">
        <v>528</v>
      </c>
      <c r="M72">
        <v>1</v>
      </c>
      <c r="N72">
        <v>0</v>
      </c>
      <c r="O72" t="s">
        <v>625</v>
      </c>
      <c r="P72" t="s">
        <v>687</v>
      </c>
    </row>
    <row r="73" spans="1:16" x14ac:dyDescent="0.25">
      <c r="A73" t="s">
        <v>479</v>
      </c>
      <c r="D73" t="s">
        <v>624</v>
      </c>
      <c r="E73" t="s">
        <v>525</v>
      </c>
      <c r="F73" t="s">
        <v>526</v>
      </c>
      <c r="G73" t="s">
        <v>527</v>
      </c>
      <c r="H73">
        <v>62</v>
      </c>
      <c r="I73">
        <v>5</v>
      </c>
      <c r="J73">
        <v>1</v>
      </c>
      <c r="K73">
        <v>0</v>
      </c>
      <c r="L73" t="s">
        <v>528</v>
      </c>
      <c r="M73">
        <v>1</v>
      </c>
      <c r="N73">
        <v>0</v>
      </c>
      <c r="O73" t="s">
        <v>625</v>
      </c>
      <c r="P73" t="s">
        <v>688</v>
      </c>
    </row>
    <row r="74" spans="1:16" x14ac:dyDescent="0.25">
      <c r="A74" t="s">
        <v>480</v>
      </c>
      <c r="D74" t="s">
        <v>624</v>
      </c>
      <c r="E74" t="s">
        <v>525</v>
      </c>
      <c r="F74" t="s">
        <v>526</v>
      </c>
      <c r="G74" t="s">
        <v>527</v>
      </c>
      <c r="H74">
        <v>63</v>
      </c>
      <c r="I74">
        <v>5</v>
      </c>
      <c r="J74">
        <v>1</v>
      </c>
      <c r="K74">
        <v>0</v>
      </c>
      <c r="L74" t="s">
        <v>528</v>
      </c>
      <c r="M74">
        <v>1</v>
      </c>
      <c r="N74">
        <v>0</v>
      </c>
      <c r="O74" t="s">
        <v>625</v>
      </c>
      <c r="P74" t="s">
        <v>689</v>
      </c>
    </row>
    <row r="75" spans="1:16" x14ac:dyDescent="0.25">
      <c r="A75" t="s">
        <v>481</v>
      </c>
      <c r="D75" t="s">
        <v>624</v>
      </c>
      <c r="E75" t="s">
        <v>525</v>
      </c>
      <c r="F75" t="s">
        <v>526</v>
      </c>
      <c r="G75" t="s">
        <v>527</v>
      </c>
      <c r="H75">
        <v>64</v>
      </c>
      <c r="I75">
        <v>5</v>
      </c>
      <c r="J75">
        <v>1</v>
      </c>
      <c r="K75">
        <v>0</v>
      </c>
      <c r="L75" t="s">
        <v>528</v>
      </c>
      <c r="M75">
        <v>1</v>
      </c>
      <c r="N75">
        <v>0</v>
      </c>
      <c r="O75" t="s">
        <v>625</v>
      </c>
      <c r="P75" t="s">
        <v>690</v>
      </c>
    </row>
    <row r="76" spans="1:16" x14ac:dyDescent="0.25">
      <c r="A76" t="s">
        <v>482</v>
      </c>
      <c r="D76" t="s">
        <v>624</v>
      </c>
      <c r="E76" t="s">
        <v>525</v>
      </c>
      <c r="F76" t="s">
        <v>526</v>
      </c>
      <c r="G76" t="s">
        <v>527</v>
      </c>
      <c r="H76">
        <v>65</v>
      </c>
      <c r="I76">
        <v>5</v>
      </c>
      <c r="J76">
        <v>1</v>
      </c>
      <c r="K76">
        <v>0</v>
      </c>
      <c r="L76" t="s">
        <v>528</v>
      </c>
      <c r="M76">
        <v>1</v>
      </c>
      <c r="N76">
        <v>0</v>
      </c>
      <c r="O76" t="s">
        <v>625</v>
      </c>
      <c r="P76" t="s">
        <v>691</v>
      </c>
    </row>
    <row r="77" spans="1:16" x14ac:dyDescent="0.25">
      <c r="A77" t="s">
        <v>483</v>
      </c>
      <c r="D77" t="s">
        <v>624</v>
      </c>
      <c r="E77" t="s">
        <v>525</v>
      </c>
      <c r="F77" t="s">
        <v>526</v>
      </c>
      <c r="G77" t="s">
        <v>527</v>
      </c>
      <c r="H77">
        <v>66</v>
      </c>
      <c r="I77">
        <v>5</v>
      </c>
      <c r="J77">
        <v>1</v>
      </c>
      <c r="K77">
        <v>0</v>
      </c>
      <c r="L77" t="s">
        <v>528</v>
      </c>
      <c r="M77">
        <v>1</v>
      </c>
      <c r="N77">
        <v>0</v>
      </c>
      <c r="O77" t="s">
        <v>625</v>
      </c>
      <c r="P77" t="s">
        <v>692</v>
      </c>
    </row>
    <row r="78" spans="1:16" x14ac:dyDescent="0.25">
      <c r="A78" t="s">
        <v>356</v>
      </c>
      <c r="D78" t="s">
        <v>624</v>
      </c>
      <c r="E78" t="s">
        <v>525</v>
      </c>
      <c r="F78" t="s">
        <v>526</v>
      </c>
      <c r="G78" t="s">
        <v>527</v>
      </c>
      <c r="H78">
        <v>67</v>
      </c>
      <c r="I78">
        <v>5</v>
      </c>
      <c r="J78">
        <v>1</v>
      </c>
      <c r="K78">
        <v>0</v>
      </c>
      <c r="L78" t="s">
        <v>528</v>
      </c>
      <c r="M78">
        <v>1</v>
      </c>
      <c r="N78">
        <v>0</v>
      </c>
      <c r="O78" t="s">
        <v>625</v>
      </c>
      <c r="P78" t="s">
        <v>693</v>
      </c>
    </row>
    <row r="79" spans="1:16" x14ac:dyDescent="0.25">
      <c r="A79" t="s">
        <v>484</v>
      </c>
      <c r="D79" t="s">
        <v>624</v>
      </c>
      <c r="E79" t="s">
        <v>525</v>
      </c>
      <c r="F79" t="s">
        <v>526</v>
      </c>
      <c r="G79" t="s">
        <v>527</v>
      </c>
      <c r="H79">
        <v>68</v>
      </c>
      <c r="I79">
        <v>5</v>
      </c>
      <c r="J79">
        <v>1</v>
      </c>
      <c r="K79">
        <v>0</v>
      </c>
      <c r="L79" t="s">
        <v>528</v>
      </c>
      <c r="M79">
        <v>1</v>
      </c>
      <c r="N79">
        <v>0</v>
      </c>
      <c r="O79" t="s">
        <v>625</v>
      </c>
      <c r="P79" t="s">
        <v>694</v>
      </c>
    </row>
    <row r="80" spans="1:16" x14ac:dyDescent="0.25">
      <c r="A80" t="s">
        <v>485</v>
      </c>
      <c r="D80" t="s">
        <v>624</v>
      </c>
      <c r="E80" t="s">
        <v>525</v>
      </c>
      <c r="F80" t="s">
        <v>526</v>
      </c>
      <c r="G80" t="s">
        <v>527</v>
      </c>
      <c r="H80">
        <v>69</v>
      </c>
      <c r="I80">
        <v>5</v>
      </c>
      <c r="J80">
        <v>1</v>
      </c>
      <c r="K80">
        <v>0</v>
      </c>
      <c r="L80" t="s">
        <v>528</v>
      </c>
      <c r="M80">
        <v>1</v>
      </c>
      <c r="N80">
        <v>0</v>
      </c>
      <c r="O80" t="s">
        <v>625</v>
      </c>
      <c r="P80" t="s">
        <v>695</v>
      </c>
    </row>
    <row r="81" spans="1:16" x14ac:dyDescent="0.25">
      <c r="A81" t="s">
        <v>486</v>
      </c>
      <c r="D81" t="s">
        <v>624</v>
      </c>
      <c r="E81" t="s">
        <v>525</v>
      </c>
      <c r="F81" t="s">
        <v>526</v>
      </c>
      <c r="G81" t="s">
        <v>527</v>
      </c>
      <c r="H81">
        <v>70</v>
      </c>
      <c r="I81">
        <v>5</v>
      </c>
      <c r="J81">
        <v>1</v>
      </c>
      <c r="K81">
        <v>0</v>
      </c>
      <c r="L81" t="s">
        <v>528</v>
      </c>
      <c r="M81">
        <v>1</v>
      </c>
      <c r="N81">
        <v>0</v>
      </c>
      <c r="O81" t="s">
        <v>625</v>
      </c>
      <c r="P81" t="s">
        <v>696</v>
      </c>
    </row>
    <row r="82" spans="1:16" x14ac:dyDescent="0.25">
      <c r="A82" t="s">
        <v>487</v>
      </c>
      <c r="D82" t="s">
        <v>624</v>
      </c>
      <c r="E82" t="s">
        <v>525</v>
      </c>
      <c r="F82" t="s">
        <v>526</v>
      </c>
      <c r="G82" t="s">
        <v>527</v>
      </c>
      <c r="H82">
        <v>71</v>
      </c>
      <c r="I82">
        <v>5</v>
      </c>
      <c r="J82">
        <v>1</v>
      </c>
      <c r="K82">
        <v>0</v>
      </c>
      <c r="L82" t="s">
        <v>528</v>
      </c>
      <c r="M82">
        <v>1</v>
      </c>
      <c r="N82">
        <v>0</v>
      </c>
      <c r="O82" t="s">
        <v>625</v>
      </c>
      <c r="P82" t="s">
        <v>697</v>
      </c>
    </row>
    <row r="83" spans="1:16" x14ac:dyDescent="0.25">
      <c r="A83" t="s">
        <v>488</v>
      </c>
      <c r="D83" t="s">
        <v>624</v>
      </c>
      <c r="E83" t="s">
        <v>525</v>
      </c>
      <c r="F83" t="s">
        <v>526</v>
      </c>
      <c r="G83" t="s">
        <v>527</v>
      </c>
      <c r="H83">
        <v>72</v>
      </c>
      <c r="I83">
        <v>5</v>
      </c>
      <c r="J83">
        <v>1</v>
      </c>
      <c r="K83">
        <v>0</v>
      </c>
      <c r="L83" t="s">
        <v>528</v>
      </c>
      <c r="M83">
        <v>1</v>
      </c>
      <c r="N83">
        <v>0</v>
      </c>
      <c r="O83" t="s">
        <v>625</v>
      </c>
      <c r="P83" t="s">
        <v>698</v>
      </c>
    </row>
    <row r="84" spans="1:16" x14ac:dyDescent="0.25">
      <c r="A84" t="s">
        <v>489</v>
      </c>
      <c r="D84" t="s">
        <v>624</v>
      </c>
      <c r="E84" t="s">
        <v>525</v>
      </c>
      <c r="F84" t="s">
        <v>526</v>
      </c>
      <c r="G84" t="s">
        <v>527</v>
      </c>
      <c r="H84">
        <v>73</v>
      </c>
      <c r="I84">
        <v>5</v>
      </c>
      <c r="J84">
        <v>1</v>
      </c>
      <c r="K84">
        <v>0</v>
      </c>
      <c r="L84" t="s">
        <v>528</v>
      </c>
      <c r="M84">
        <v>1</v>
      </c>
      <c r="N84">
        <v>0</v>
      </c>
      <c r="O84" t="s">
        <v>625</v>
      </c>
      <c r="P84" t="s">
        <v>699</v>
      </c>
    </row>
    <row r="85" spans="1:16" x14ac:dyDescent="0.25">
      <c r="A85" t="s">
        <v>490</v>
      </c>
      <c r="D85" t="s">
        <v>624</v>
      </c>
      <c r="E85" t="s">
        <v>525</v>
      </c>
      <c r="F85" t="s">
        <v>526</v>
      </c>
      <c r="G85" t="s">
        <v>527</v>
      </c>
      <c r="H85">
        <v>74</v>
      </c>
      <c r="I85">
        <v>5</v>
      </c>
      <c r="J85">
        <v>1</v>
      </c>
      <c r="K85">
        <v>0</v>
      </c>
      <c r="L85" t="s">
        <v>528</v>
      </c>
      <c r="M85">
        <v>1</v>
      </c>
      <c r="N85">
        <v>0</v>
      </c>
      <c r="O85" t="s">
        <v>625</v>
      </c>
      <c r="P85" t="s">
        <v>700</v>
      </c>
    </row>
    <row r="86" spans="1:16" x14ac:dyDescent="0.25">
      <c r="A86" t="s">
        <v>491</v>
      </c>
      <c r="D86" t="s">
        <v>624</v>
      </c>
      <c r="E86" t="s">
        <v>525</v>
      </c>
      <c r="F86" t="s">
        <v>526</v>
      </c>
      <c r="G86" t="s">
        <v>527</v>
      </c>
      <c r="H86">
        <v>75</v>
      </c>
      <c r="I86">
        <v>5</v>
      </c>
      <c r="J86">
        <v>1</v>
      </c>
      <c r="K86">
        <v>0</v>
      </c>
      <c r="L86" t="s">
        <v>528</v>
      </c>
      <c r="M86">
        <v>1</v>
      </c>
      <c r="N86">
        <v>0</v>
      </c>
      <c r="O86" t="s">
        <v>625</v>
      </c>
      <c r="P86" t="s">
        <v>701</v>
      </c>
    </row>
    <row r="87" spans="1:16" x14ac:dyDescent="0.25">
      <c r="A87" t="s">
        <v>492</v>
      </c>
      <c r="D87" t="s">
        <v>624</v>
      </c>
      <c r="E87" t="s">
        <v>525</v>
      </c>
      <c r="F87" t="s">
        <v>526</v>
      </c>
      <c r="G87" t="s">
        <v>527</v>
      </c>
      <c r="H87">
        <v>76</v>
      </c>
      <c r="I87">
        <v>5</v>
      </c>
      <c r="J87">
        <v>1</v>
      </c>
      <c r="K87">
        <v>0</v>
      </c>
      <c r="L87" t="s">
        <v>528</v>
      </c>
      <c r="M87">
        <v>1</v>
      </c>
      <c r="N87">
        <v>0</v>
      </c>
      <c r="O87" t="s">
        <v>625</v>
      </c>
      <c r="P87" t="s">
        <v>702</v>
      </c>
    </row>
    <row r="88" spans="1:16" x14ac:dyDescent="0.25">
      <c r="A88" t="s">
        <v>493</v>
      </c>
      <c r="D88" t="s">
        <v>624</v>
      </c>
      <c r="E88" t="s">
        <v>525</v>
      </c>
      <c r="F88" t="s">
        <v>526</v>
      </c>
      <c r="G88" t="s">
        <v>527</v>
      </c>
      <c r="H88">
        <v>77</v>
      </c>
      <c r="I88">
        <v>5</v>
      </c>
      <c r="J88">
        <v>1</v>
      </c>
      <c r="K88">
        <v>0</v>
      </c>
      <c r="L88" t="s">
        <v>528</v>
      </c>
      <c r="M88">
        <v>1</v>
      </c>
      <c r="N88">
        <v>0</v>
      </c>
      <c r="O88" t="s">
        <v>625</v>
      </c>
      <c r="P88" t="s">
        <v>703</v>
      </c>
    </row>
    <row r="89" spans="1:16" x14ac:dyDescent="0.25">
      <c r="A89" t="s">
        <v>334</v>
      </c>
      <c r="D89" t="s">
        <v>624</v>
      </c>
      <c r="E89" t="s">
        <v>525</v>
      </c>
      <c r="F89" t="s">
        <v>526</v>
      </c>
      <c r="G89" t="s">
        <v>527</v>
      </c>
      <c r="H89">
        <v>78</v>
      </c>
      <c r="I89">
        <v>5</v>
      </c>
      <c r="J89">
        <v>1</v>
      </c>
      <c r="K89">
        <v>0</v>
      </c>
      <c r="L89" t="s">
        <v>528</v>
      </c>
      <c r="M89">
        <v>1</v>
      </c>
      <c r="N89">
        <v>0</v>
      </c>
      <c r="O89" t="s">
        <v>625</v>
      </c>
      <c r="P89" t="s">
        <v>704</v>
      </c>
    </row>
    <row r="90" spans="1:16" x14ac:dyDescent="0.25">
      <c r="A90" t="s">
        <v>494</v>
      </c>
      <c r="D90" t="s">
        <v>624</v>
      </c>
      <c r="E90" t="s">
        <v>525</v>
      </c>
      <c r="F90" t="s">
        <v>526</v>
      </c>
      <c r="G90" t="s">
        <v>527</v>
      </c>
      <c r="H90">
        <v>79</v>
      </c>
      <c r="I90">
        <v>5</v>
      </c>
      <c r="J90">
        <v>1</v>
      </c>
      <c r="K90">
        <v>0</v>
      </c>
      <c r="L90" t="s">
        <v>528</v>
      </c>
      <c r="M90">
        <v>1</v>
      </c>
      <c r="N90">
        <v>0</v>
      </c>
      <c r="O90" t="s">
        <v>625</v>
      </c>
      <c r="P90" t="s">
        <v>705</v>
      </c>
    </row>
    <row r="91" spans="1:16" x14ac:dyDescent="0.25">
      <c r="A91" t="s">
        <v>495</v>
      </c>
      <c r="D91" t="s">
        <v>624</v>
      </c>
      <c r="E91" t="s">
        <v>525</v>
      </c>
      <c r="F91" t="s">
        <v>526</v>
      </c>
      <c r="G91" t="s">
        <v>527</v>
      </c>
      <c r="H91">
        <v>80</v>
      </c>
      <c r="I91">
        <v>5</v>
      </c>
      <c r="J91">
        <v>1</v>
      </c>
      <c r="K91">
        <v>0</v>
      </c>
      <c r="L91" t="s">
        <v>528</v>
      </c>
      <c r="M91">
        <v>1</v>
      </c>
      <c r="N91">
        <v>0</v>
      </c>
      <c r="O91" t="s">
        <v>625</v>
      </c>
      <c r="P91" t="s">
        <v>706</v>
      </c>
    </row>
    <row r="92" spans="1:16" x14ac:dyDescent="0.25">
      <c r="A92" t="s">
        <v>496</v>
      </c>
      <c r="D92" t="s">
        <v>624</v>
      </c>
      <c r="E92" t="s">
        <v>525</v>
      </c>
      <c r="F92" t="s">
        <v>526</v>
      </c>
      <c r="G92" t="s">
        <v>527</v>
      </c>
      <c r="H92">
        <v>81</v>
      </c>
      <c r="I92">
        <v>5</v>
      </c>
      <c r="J92">
        <v>1</v>
      </c>
      <c r="K92">
        <v>0</v>
      </c>
      <c r="L92" t="s">
        <v>528</v>
      </c>
      <c r="M92">
        <v>1</v>
      </c>
      <c r="N92">
        <v>0</v>
      </c>
      <c r="O92" t="s">
        <v>625</v>
      </c>
      <c r="P92" t="s">
        <v>707</v>
      </c>
    </row>
    <row r="93" spans="1:16" x14ac:dyDescent="0.25">
      <c r="A93" t="s">
        <v>497</v>
      </c>
      <c r="D93" t="s">
        <v>624</v>
      </c>
      <c r="E93" t="s">
        <v>525</v>
      </c>
      <c r="F93" t="s">
        <v>526</v>
      </c>
      <c r="G93" t="s">
        <v>527</v>
      </c>
      <c r="H93">
        <v>82</v>
      </c>
      <c r="I93">
        <v>5</v>
      </c>
      <c r="J93">
        <v>1</v>
      </c>
      <c r="K93">
        <v>0</v>
      </c>
      <c r="L93" t="s">
        <v>528</v>
      </c>
      <c r="M93">
        <v>1</v>
      </c>
      <c r="N93">
        <v>0</v>
      </c>
      <c r="O93" t="s">
        <v>625</v>
      </c>
      <c r="P93" t="s">
        <v>708</v>
      </c>
    </row>
    <row r="94" spans="1:16" x14ac:dyDescent="0.25">
      <c r="A94" t="s">
        <v>498</v>
      </c>
      <c r="D94" t="s">
        <v>624</v>
      </c>
      <c r="E94" t="s">
        <v>525</v>
      </c>
      <c r="F94" t="s">
        <v>526</v>
      </c>
      <c r="G94" t="s">
        <v>527</v>
      </c>
      <c r="H94">
        <v>83</v>
      </c>
      <c r="I94">
        <v>5</v>
      </c>
      <c r="J94">
        <v>1</v>
      </c>
      <c r="K94">
        <v>0</v>
      </c>
      <c r="L94" t="s">
        <v>528</v>
      </c>
      <c r="M94">
        <v>1</v>
      </c>
      <c r="N94">
        <v>0</v>
      </c>
      <c r="O94" t="s">
        <v>625</v>
      </c>
      <c r="P94" t="s">
        <v>709</v>
      </c>
    </row>
    <row r="95" spans="1:16" x14ac:dyDescent="0.25">
      <c r="A95" t="s">
        <v>499</v>
      </c>
      <c r="D95" t="s">
        <v>624</v>
      </c>
      <c r="E95" t="s">
        <v>525</v>
      </c>
      <c r="F95" t="s">
        <v>526</v>
      </c>
      <c r="G95" t="s">
        <v>527</v>
      </c>
      <c r="H95">
        <v>84</v>
      </c>
      <c r="I95">
        <v>5</v>
      </c>
      <c r="J95">
        <v>1</v>
      </c>
      <c r="K95">
        <v>0</v>
      </c>
      <c r="L95" t="s">
        <v>528</v>
      </c>
      <c r="M95">
        <v>1</v>
      </c>
      <c r="N95">
        <v>0</v>
      </c>
      <c r="O95" t="s">
        <v>625</v>
      </c>
      <c r="P95" t="s">
        <v>710</v>
      </c>
    </row>
    <row r="96" spans="1:16" x14ac:dyDescent="0.25">
      <c r="A96" t="s">
        <v>500</v>
      </c>
      <c r="D96" t="s">
        <v>624</v>
      </c>
      <c r="E96" t="s">
        <v>525</v>
      </c>
      <c r="F96" t="s">
        <v>526</v>
      </c>
      <c r="G96" t="s">
        <v>527</v>
      </c>
      <c r="H96">
        <v>85</v>
      </c>
      <c r="I96">
        <v>5</v>
      </c>
      <c r="J96">
        <v>1</v>
      </c>
      <c r="K96">
        <v>0</v>
      </c>
      <c r="L96" t="s">
        <v>528</v>
      </c>
      <c r="M96">
        <v>1</v>
      </c>
      <c r="N96">
        <v>0</v>
      </c>
      <c r="O96" t="s">
        <v>625</v>
      </c>
      <c r="P96" t="s">
        <v>711</v>
      </c>
    </row>
    <row r="97" spans="1:16" x14ac:dyDescent="0.25">
      <c r="A97" t="s">
        <v>501</v>
      </c>
      <c r="D97" t="s">
        <v>624</v>
      </c>
      <c r="E97" t="s">
        <v>525</v>
      </c>
      <c r="F97" t="s">
        <v>526</v>
      </c>
      <c r="G97" t="s">
        <v>527</v>
      </c>
      <c r="H97">
        <v>86</v>
      </c>
      <c r="I97">
        <v>5</v>
      </c>
      <c r="J97">
        <v>1</v>
      </c>
      <c r="K97">
        <v>0</v>
      </c>
      <c r="L97" t="s">
        <v>528</v>
      </c>
      <c r="M97">
        <v>1</v>
      </c>
      <c r="N97">
        <v>0</v>
      </c>
      <c r="O97" t="s">
        <v>625</v>
      </c>
      <c r="P97" t="s">
        <v>712</v>
      </c>
    </row>
    <row r="98" spans="1:16" x14ac:dyDescent="0.25">
      <c r="A98" t="s">
        <v>502</v>
      </c>
      <c r="D98" t="s">
        <v>624</v>
      </c>
      <c r="E98" t="s">
        <v>525</v>
      </c>
      <c r="F98" t="s">
        <v>526</v>
      </c>
      <c r="G98" t="s">
        <v>527</v>
      </c>
      <c r="H98">
        <v>87</v>
      </c>
      <c r="I98">
        <v>5</v>
      </c>
      <c r="J98">
        <v>1</v>
      </c>
      <c r="K98">
        <v>0</v>
      </c>
      <c r="L98" t="s">
        <v>528</v>
      </c>
      <c r="M98">
        <v>1</v>
      </c>
      <c r="N98">
        <v>0</v>
      </c>
      <c r="O98" t="s">
        <v>625</v>
      </c>
      <c r="P98" t="s">
        <v>713</v>
      </c>
    </row>
    <row r="99" spans="1:16" x14ac:dyDescent="0.25">
      <c r="A99" t="s">
        <v>503</v>
      </c>
      <c r="D99" t="s">
        <v>624</v>
      </c>
      <c r="E99" t="s">
        <v>525</v>
      </c>
      <c r="F99" t="s">
        <v>526</v>
      </c>
      <c r="G99" t="s">
        <v>527</v>
      </c>
      <c r="H99">
        <v>88</v>
      </c>
      <c r="I99">
        <v>5</v>
      </c>
      <c r="J99">
        <v>1</v>
      </c>
      <c r="K99">
        <v>0</v>
      </c>
      <c r="L99" t="s">
        <v>528</v>
      </c>
      <c r="M99">
        <v>1</v>
      </c>
      <c r="N99">
        <v>0</v>
      </c>
      <c r="O99" t="s">
        <v>625</v>
      </c>
      <c r="P99" t="s">
        <v>714</v>
      </c>
    </row>
    <row r="100" spans="1:16" x14ac:dyDescent="0.25">
      <c r="A100" t="s">
        <v>355</v>
      </c>
      <c r="D100" t="s">
        <v>624</v>
      </c>
      <c r="E100" t="s">
        <v>525</v>
      </c>
      <c r="F100" t="s">
        <v>526</v>
      </c>
      <c r="G100" t="s">
        <v>527</v>
      </c>
      <c r="H100">
        <v>89</v>
      </c>
      <c r="I100">
        <v>5</v>
      </c>
      <c r="J100">
        <v>1</v>
      </c>
      <c r="K100">
        <v>0</v>
      </c>
      <c r="L100" t="s">
        <v>528</v>
      </c>
      <c r="M100">
        <v>1</v>
      </c>
      <c r="N100">
        <v>0</v>
      </c>
      <c r="O100" t="s">
        <v>625</v>
      </c>
      <c r="P100" t="s">
        <v>715</v>
      </c>
    </row>
    <row r="101" spans="1:16" x14ac:dyDescent="0.25">
      <c r="A101" t="s">
        <v>504</v>
      </c>
      <c r="D101" t="s">
        <v>624</v>
      </c>
      <c r="E101" t="s">
        <v>525</v>
      </c>
      <c r="F101" t="s">
        <v>526</v>
      </c>
      <c r="G101" t="s">
        <v>527</v>
      </c>
      <c r="H101">
        <v>94</v>
      </c>
      <c r="I101">
        <v>5</v>
      </c>
      <c r="J101">
        <v>1</v>
      </c>
      <c r="K101">
        <v>0</v>
      </c>
      <c r="L101" t="s">
        <v>528</v>
      </c>
      <c r="M101">
        <v>1</v>
      </c>
      <c r="N101">
        <v>0</v>
      </c>
      <c r="O101" t="s">
        <v>625</v>
      </c>
      <c r="P101" t="s">
        <v>716</v>
      </c>
    </row>
    <row r="102" spans="1:16" x14ac:dyDescent="0.25">
      <c r="A102" t="s">
        <v>505</v>
      </c>
      <c r="D102" t="s">
        <v>624</v>
      </c>
      <c r="E102" t="s">
        <v>525</v>
      </c>
      <c r="F102" t="s">
        <v>526</v>
      </c>
      <c r="G102" t="s">
        <v>527</v>
      </c>
      <c r="H102">
        <v>92</v>
      </c>
      <c r="I102">
        <v>5</v>
      </c>
      <c r="J102">
        <v>1</v>
      </c>
      <c r="K102">
        <v>0</v>
      </c>
      <c r="L102" t="s">
        <v>528</v>
      </c>
      <c r="M102">
        <v>1</v>
      </c>
      <c r="N102">
        <v>0</v>
      </c>
      <c r="O102" t="s">
        <v>625</v>
      </c>
      <c r="P102" t="s">
        <v>717</v>
      </c>
    </row>
    <row r="103" spans="1:16" x14ac:dyDescent="0.25">
      <c r="A103" t="s">
        <v>356</v>
      </c>
      <c r="D103" t="s">
        <v>624</v>
      </c>
      <c r="E103" t="s">
        <v>525</v>
      </c>
      <c r="F103" t="s">
        <v>526</v>
      </c>
      <c r="G103" t="s">
        <v>527</v>
      </c>
      <c r="H103">
        <v>93</v>
      </c>
      <c r="I103">
        <v>5</v>
      </c>
      <c r="J103">
        <v>1</v>
      </c>
      <c r="K103">
        <v>0</v>
      </c>
      <c r="L103" t="s">
        <v>528</v>
      </c>
      <c r="M103">
        <v>1</v>
      </c>
      <c r="N103">
        <v>0</v>
      </c>
      <c r="O103" t="s">
        <v>625</v>
      </c>
      <c r="P103" t="s">
        <v>718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workbookViewId="0">
      <selection activeCell="S8" sqref="S8"/>
    </sheetView>
  </sheetViews>
  <sheetFormatPr defaultRowHeight="15" x14ac:dyDescent="0.25"/>
  <sheetData>
    <row r="1" spans="1:16" x14ac:dyDescent="0.25">
      <c r="A1" t="s">
        <v>793</v>
      </c>
    </row>
    <row r="2" spans="1:16" x14ac:dyDescent="0.25">
      <c r="A2" t="s">
        <v>357</v>
      </c>
    </row>
    <row r="3" spans="1:16" x14ac:dyDescent="0.25">
      <c r="A3" t="s">
        <v>358</v>
      </c>
    </row>
    <row r="4" spans="1:16" x14ac:dyDescent="0.25">
      <c r="A4" t="s">
        <v>1</v>
      </c>
    </row>
    <row r="5" spans="1:16" x14ac:dyDescent="0.25">
      <c r="A5" t="s">
        <v>342</v>
      </c>
    </row>
    <row r="6" spans="1:16" x14ac:dyDescent="0.25">
      <c r="A6" t="s">
        <v>343</v>
      </c>
    </row>
    <row r="7" spans="1:16" x14ac:dyDescent="0.25">
      <c r="A7" t="s">
        <v>2</v>
      </c>
    </row>
    <row r="10" spans="1:16" x14ac:dyDescent="0.25">
      <c r="A10" t="s">
        <v>507</v>
      </c>
      <c r="B10" t="s">
        <v>508</v>
      </c>
      <c r="C10" t="s">
        <v>509</v>
      </c>
      <c r="D10" t="s">
        <v>510</v>
      </c>
      <c r="E10" t="s">
        <v>511</v>
      </c>
      <c r="F10" t="s">
        <v>512</v>
      </c>
      <c r="G10" t="s">
        <v>513</v>
      </c>
      <c r="H10" t="s">
        <v>514</v>
      </c>
      <c r="I10" t="s">
        <v>515</v>
      </c>
      <c r="J10" t="s">
        <v>516</v>
      </c>
      <c r="K10" t="s">
        <v>517</v>
      </c>
      <c r="L10" t="s">
        <v>518</v>
      </c>
      <c r="M10" t="s">
        <v>519</v>
      </c>
      <c r="N10" t="s">
        <v>520</v>
      </c>
      <c r="O10" t="s">
        <v>521</v>
      </c>
      <c r="P10" t="s">
        <v>522</v>
      </c>
    </row>
    <row r="11" spans="1:16" x14ac:dyDescent="0.25">
      <c r="A11" t="s">
        <v>719</v>
      </c>
      <c r="D11" t="s">
        <v>624</v>
      </c>
      <c r="E11" t="s">
        <v>525</v>
      </c>
      <c r="F11" t="s">
        <v>526</v>
      </c>
      <c r="G11" t="s">
        <v>527</v>
      </c>
      <c r="H11">
        <v>1</v>
      </c>
      <c r="I11">
        <v>5</v>
      </c>
      <c r="J11">
        <v>1</v>
      </c>
      <c r="K11">
        <v>0</v>
      </c>
      <c r="L11" t="s">
        <v>528</v>
      </c>
      <c r="M11">
        <v>1</v>
      </c>
      <c r="N11">
        <v>0</v>
      </c>
      <c r="O11" t="s">
        <v>720</v>
      </c>
      <c r="P11" t="s">
        <v>721</v>
      </c>
    </row>
    <row r="12" spans="1:16" x14ac:dyDescent="0.25">
      <c r="A12" t="s">
        <v>92</v>
      </c>
      <c r="D12" t="s">
        <v>624</v>
      </c>
      <c r="E12" t="s">
        <v>525</v>
      </c>
      <c r="F12" t="s">
        <v>526</v>
      </c>
      <c r="G12" t="s">
        <v>527</v>
      </c>
      <c r="H12">
        <v>2</v>
      </c>
      <c r="I12">
        <v>5</v>
      </c>
      <c r="J12">
        <v>1</v>
      </c>
      <c r="K12">
        <v>0</v>
      </c>
      <c r="L12" t="s">
        <v>528</v>
      </c>
      <c r="M12">
        <v>1</v>
      </c>
      <c r="N12">
        <v>0</v>
      </c>
      <c r="O12" t="s">
        <v>720</v>
      </c>
      <c r="P12" t="s">
        <v>722</v>
      </c>
    </row>
    <row r="13" spans="1:16" x14ac:dyDescent="0.25">
      <c r="A13" t="s">
        <v>354</v>
      </c>
      <c r="D13" t="s">
        <v>624</v>
      </c>
      <c r="E13" t="s">
        <v>525</v>
      </c>
      <c r="F13" t="s">
        <v>526</v>
      </c>
      <c r="G13" t="s">
        <v>527</v>
      </c>
      <c r="H13">
        <v>3</v>
      </c>
      <c r="I13">
        <v>5</v>
      </c>
      <c r="J13">
        <v>1</v>
      </c>
      <c r="K13">
        <v>0</v>
      </c>
      <c r="L13" t="s">
        <v>528</v>
      </c>
      <c r="M13">
        <v>1</v>
      </c>
      <c r="N13">
        <v>0</v>
      </c>
      <c r="O13" t="s">
        <v>720</v>
      </c>
      <c r="P13" t="s">
        <v>723</v>
      </c>
    </row>
    <row r="14" spans="1:16" x14ac:dyDescent="0.25">
      <c r="A14" t="s">
        <v>332</v>
      </c>
      <c r="D14" t="s">
        <v>624</v>
      </c>
      <c r="E14" t="s">
        <v>525</v>
      </c>
      <c r="F14" t="s">
        <v>526</v>
      </c>
      <c r="G14" t="s">
        <v>527</v>
      </c>
      <c r="H14">
        <v>4</v>
      </c>
      <c r="I14">
        <v>5</v>
      </c>
      <c r="J14">
        <v>1</v>
      </c>
      <c r="K14">
        <v>0</v>
      </c>
      <c r="L14" t="s">
        <v>528</v>
      </c>
      <c r="M14">
        <v>1</v>
      </c>
      <c r="N14">
        <v>0</v>
      </c>
      <c r="O14" t="s">
        <v>720</v>
      </c>
      <c r="P14" t="s">
        <v>724</v>
      </c>
    </row>
    <row r="15" spans="1:16" x14ac:dyDescent="0.25">
      <c r="A15" t="s">
        <v>333</v>
      </c>
      <c r="D15" t="s">
        <v>624</v>
      </c>
      <c r="E15" t="s">
        <v>525</v>
      </c>
      <c r="F15" t="s">
        <v>526</v>
      </c>
      <c r="G15" t="s">
        <v>527</v>
      </c>
      <c r="H15">
        <v>5</v>
      </c>
      <c r="I15">
        <v>5</v>
      </c>
      <c r="J15">
        <v>1</v>
      </c>
      <c r="K15">
        <v>0</v>
      </c>
      <c r="L15" t="s">
        <v>528</v>
      </c>
      <c r="M15">
        <v>1</v>
      </c>
      <c r="N15">
        <v>0</v>
      </c>
      <c r="O15" t="s">
        <v>720</v>
      </c>
      <c r="P15" t="s">
        <v>725</v>
      </c>
    </row>
    <row r="16" spans="1:16" x14ac:dyDescent="0.25">
      <c r="A16" t="s">
        <v>29</v>
      </c>
      <c r="D16" t="s">
        <v>624</v>
      </c>
      <c r="E16" t="s">
        <v>525</v>
      </c>
      <c r="F16" t="s">
        <v>526</v>
      </c>
      <c r="G16" t="s">
        <v>527</v>
      </c>
      <c r="H16">
        <v>6</v>
      </c>
      <c r="I16">
        <v>5</v>
      </c>
      <c r="J16">
        <v>1</v>
      </c>
      <c r="K16">
        <v>0</v>
      </c>
      <c r="L16" t="s">
        <v>528</v>
      </c>
      <c r="M16">
        <v>1</v>
      </c>
      <c r="N16">
        <v>0</v>
      </c>
      <c r="O16" t="s">
        <v>720</v>
      </c>
      <c r="P16" t="s">
        <v>726</v>
      </c>
    </row>
    <row r="17" spans="1:16" x14ac:dyDescent="0.25">
      <c r="A17" t="s">
        <v>75</v>
      </c>
      <c r="D17" t="s">
        <v>624</v>
      </c>
      <c r="E17" t="s">
        <v>525</v>
      </c>
      <c r="F17" t="s">
        <v>526</v>
      </c>
      <c r="G17" t="s">
        <v>527</v>
      </c>
      <c r="H17">
        <v>7</v>
      </c>
      <c r="I17">
        <v>5</v>
      </c>
      <c r="J17">
        <v>1</v>
      </c>
      <c r="K17">
        <v>0</v>
      </c>
      <c r="L17" t="s">
        <v>528</v>
      </c>
      <c r="M17">
        <v>1</v>
      </c>
      <c r="N17">
        <v>0</v>
      </c>
      <c r="O17" t="s">
        <v>720</v>
      </c>
      <c r="P17" t="s">
        <v>727</v>
      </c>
    </row>
    <row r="18" spans="1:16" x14ac:dyDescent="0.25">
      <c r="A18" t="s">
        <v>30</v>
      </c>
      <c r="D18" t="s">
        <v>624</v>
      </c>
      <c r="E18" t="s">
        <v>525</v>
      </c>
      <c r="F18" t="s">
        <v>526</v>
      </c>
      <c r="G18" t="s">
        <v>527</v>
      </c>
      <c r="H18">
        <v>8</v>
      </c>
      <c r="I18">
        <v>5</v>
      </c>
      <c r="J18">
        <v>1</v>
      </c>
      <c r="K18">
        <v>0</v>
      </c>
      <c r="L18" t="s">
        <v>528</v>
      </c>
      <c r="M18">
        <v>1</v>
      </c>
      <c r="N18">
        <v>0</v>
      </c>
      <c r="O18" t="s">
        <v>720</v>
      </c>
      <c r="P18" t="s">
        <v>728</v>
      </c>
    </row>
    <row r="19" spans="1:16" x14ac:dyDescent="0.25">
      <c r="A19" t="s">
        <v>76</v>
      </c>
      <c r="D19" t="s">
        <v>624</v>
      </c>
      <c r="E19" t="s">
        <v>525</v>
      </c>
      <c r="F19" t="s">
        <v>526</v>
      </c>
      <c r="G19" t="s">
        <v>527</v>
      </c>
      <c r="H19">
        <v>9</v>
      </c>
      <c r="I19">
        <v>5</v>
      </c>
      <c r="J19">
        <v>1</v>
      </c>
      <c r="K19">
        <v>0</v>
      </c>
      <c r="L19" t="s">
        <v>528</v>
      </c>
      <c r="M19">
        <v>1</v>
      </c>
      <c r="N19">
        <v>0</v>
      </c>
      <c r="O19" t="s">
        <v>720</v>
      </c>
      <c r="P19" t="s">
        <v>729</v>
      </c>
    </row>
    <row r="20" spans="1:16" x14ac:dyDescent="0.25">
      <c r="A20" t="s">
        <v>74</v>
      </c>
      <c r="D20" t="s">
        <v>624</v>
      </c>
      <c r="E20" t="s">
        <v>525</v>
      </c>
      <c r="F20" t="s">
        <v>526</v>
      </c>
      <c r="G20" t="s">
        <v>527</v>
      </c>
      <c r="H20">
        <v>10</v>
      </c>
      <c r="I20">
        <v>5</v>
      </c>
      <c r="J20">
        <v>1</v>
      </c>
      <c r="K20">
        <v>0</v>
      </c>
      <c r="L20" t="s">
        <v>528</v>
      </c>
      <c r="M20">
        <v>1</v>
      </c>
      <c r="N20">
        <v>0</v>
      </c>
      <c r="O20" t="s">
        <v>720</v>
      </c>
      <c r="P20" t="s">
        <v>730</v>
      </c>
    </row>
    <row r="21" spans="1:16" x14ac:dyDescent="0.25">
      <c r="A21" t="s">
        <v>328</v>
      </c>
      <c r="D21" t="s">
        <v>624</v>
      </c>
      <c r="E21" t="s">
        <v>525</v>
      </c>
      <c r="F21" t="s">
        <v>526</v>
      </c>
      <c r="G21" t="s">
        <v>527</v>
      </c>
      <c r="H21">
        <v>11</v>
      </c>
      <c r="I21">
        <v>5</v>
      </c>
      <c r="J21">
        <v>1</v>
      </c>
      <c r="K21">
        <v>0</v>
      </c>
      <c r="L21" t="s">
        <v>528</v>
      </c>
      <c r="M21">
        <v>1</v>
      </c>
      <c r="N21">
        <v>0</v>
      </c>
      <c r="O21" t="s">
        <v>720</v>
      </c>
      <c r="P21" t="s">
        <v>731</v>
      </c>
    </row>
    <row r="22" spans="1:16" x14ac:dyDescent="0.25">
      <c r="A22" t="s">
        <v>719</v>
      </c>
      <c r="D22" t="s">
        <v>624</v>
      </c>
      <c r="E22" t="s">
        <v>525</v>
      </c>
      <c r="F22" t="s">
        <v>526</v>
      </c>
      <c r="G22" t="s">
        <v>527</v>
      </c>
      <c r="H22">
        <v>1</v>
      </c>
      <c r="I22">
        <v>5</v>
      </c>
      <c r="J22">
        <v>1</v>
      </c>
      <c r="K22">
        <v>0</v>
      </c>
      <c r="L22" t="s">
        <v>528</v>
      </c>
      <c r="M22">
        <v>1</v>
      </c>
      <c r="N22">
        <v>0</v>
      </c>
      <c r="O22" t="s">
        <v>720</v>
      </c>
      <c r="P22" t="s">
        <v>732</v>
      </c>
    </row>
    <row r="23" spans="1:16" x14ac:dyDescent="0.25">
      <c r="A23" t="s">
        <v>334</v>
      </c>
      <c r="D23" t="s">
        <v>624</v>
      </c>
      <c r="E23" t="s">
        <v>525</v>
      </c>
      <c r="F23" t="s">
        <v>526</v>
      </c>
      <c r="G23" t="s">
        <v>527</v>
      </c>
      <c r="H23">
        <v>12</v>
      </c>
      <c r="I23">
        <v>5</v>
      </c>
      <c r="J23">
        <v>1</v>
      </c>
      <c r="K23">
        <v>0</v>
      </c>
      <c r="L23" t="s">
        <v>528</v>
      </c>
      <c r="M23">
        <v>1</v>
      </c>
      <c r="N23">
        <v>0</v>
      </c>
      <c r="O23" t="s">
        <v>720</v>
      </c>
      <c r="P23" t="s">
        <v>733</v>
      </c>
    </row>
    <row r="24" spans="1:16" x14ac:dyDescent="0.25">
      <c r="A24" t="s">
        <v>356</v>
      </c>
      <c r="D24" t="s">
        <v>624</v>
      </c>
      <c r="E24" t="s">
        <v>525</v>
      </c>
      <c r="F24" t="s">
        <v>526</v>
      </c>
      <c r="G24" t="s">
        <v>527</v>
      </c>
      <c r="H24">
        <v>34</v>
      </c>
      <c r="I24">
        <v>5</v>
      </c>
      <c r="J24">
        <v>1</v>
      </c>
      <c r="K24">
        <v>0</v>
      </c>
      <c r="L24" t="s">
        <v>528</v>
      </c>
      <c r="M24">
        <v>1</v>
      </c>
      <c r="N24">
        <v>0</v>
      </c>
      <c r="O24" t="s">
        <v>720</v>
      </c>
      <c r="P24" t="s">
        <v>734</v>
      </c>
    </row>
    <row r="25" spans="1:16" x14ac:dyDescent="0.25">
      <c r="A25" t="s">
        <v>454</v>
      </c>
      <c r="D25" t="s">
        <v>624</v>
      </c>
      <c r="E25" t="s">
        <v>525</v>
      </c>
      <c r="F25" t="s">
        <v>526</v>
      </c>
      <c r="G25" t="s">
        <v>527</v>
      </c>
      <c r="H25">
        <v>35</v>
      </c>
      <c r="I25">
        <v>5</v>
      </c>
      <c r="J25">
        <v>1</v>
      </c>
      <c r="K25">
        <v>0</v>
      </c>
      <c r="L25" t="s">
        <v>528</v>
      </c>
      <c r="M25">
        <v>1</v>
      </c>
      <c r="N25">
        <v>0</v>
      </c>
      <c r="O25" t="s">
        <v>720</v>
      </c>
      <c r="P25" t="s">
        <v>735</v>
      </c>
    </row>
    <row r="26" spans="1:16" x14ac:dyDescent="0.25">
      <c r="A26" t="s">
        <v>455</v>
      </c>
      <c r="D26" t="s">
        <v>624</v>
      </c>
      <c r="E26" t="s">
        <v>525</v>
      </c>
      <c r="F26" t="s">
        <v>526</v>
      </c>
      <c r="G26" t="s">
        <v>527</v>
      </c>
      <c r="H26">
        <v>36</v>
      </c>
      <c r="I26">
        <v>5</v>
      </c>
      <c r="J26">
        <v>1</v>
      </c>
      <c r="K26">
        <v>0</v>
      </c>
      <c r="L26" t="s">
        <v>528</v>
      </c>
      <c r="M26">
        <v>1</v>
      </c>
      <c r="N26">
        <v>0</v>
      </c>
      <c r="O26" t="s">
        <v>720</v>
      </c>
      <c r="P26" t="s">
        <v>736</v>
      </c>
    </row>
    <row r="27" spans="1:16" x14ac:dyDescent="0.25">
      <c r="A27" t="s">
        <v>456</v>
      </c>
      <c r="D27" t="s">
        <v>624</v>
      </c>
      <c r="E27" t="s">
        <v>525</v>
      </c>
      <c r="F27" t="s">
        <v>526</v>
      </c>
      <c r="G27" t="s">
        <v>527</v>
      </c>
      <c r="H27">
        <v>37</v>
      </c>
      <c r="I27">
        <v>5</v>
      </c>
      <c r="J27">
        <v>1</v>
      </c>
      <c r="K27">
        <v>0</v>
      </c>
      <c r="L27" t="s">
        <v>528</v>
      </c>
      <c r="M27">
        <v>1</v>
      </c>
      <c r="N27">
        <v>0</v>
      </c>
      <c r="O27" t="s">
        <v>720</v>
      </c>
      <c r="P27" t="s">
        <v>737</v>
      </c>
    </row>
    <row r="28" spans="1:16" x14ac:dyDescent="0.25">
      <c r="A28" t="s">
        <v>457</v>
      </c>
      <c r="D28" t="s">
        <v>624</v>
      </c>
      <c r="E28" t="s">
        <v>525</v>
      </c>
      <c r="F28" t="s">
        <v>526</v>
      </c>
      <c r="G28" t="s">
        <v>527</v>
      </c>
      <c r="H28">
        <v>38</v>
      </c>
      <c r="I28">
        <v>5</v>
      </c>
      <c r="J28">
        <v>1</v>
      </c>
      <c r="K28">
        <v>0</v>
      </c>
      <c r="L28" t="s">
        <v>528</v>
      </c>
      <c r="M28">
        <v>1</v>
      </c>
      <c r="N28">
        <v>0</v>
      </c>
      <c r="O28" t="s">
        <v>720</v>
      </c>
      <c r="P28" t="s">
        <v>738</v>
      </c>
    </row>
    <row r="29" spans="1:16" x14ac:dyDescent="0.25">
      <c r="A29" t="s">
        <v>458</v>
      </c>
      <c r="D29" t="s">
        <v>624</v>
      </c>
      <c r="E29" t="s">
        <v>525</v>
      </c>
      <c r="F29" t="s">
        <v>526</v>
      </c>
      <c r="G29" t="s">
        <v>527</v>
      </c>
      <c r="H29">
        <v>39</v>
      </c>
      <c r="I29">
        <v>5</v>
      </c>
      <c r="J29">
        <v>1</v>
      </c>
      <c r="K29">
        <v>0</v>
      </c>
      <c r="L29" t="s">
        <v>528</v>
      </c>
      <c r="M29">
        <v>1</v>
      </c>
      <c r="N29">
        <v>0</v>
      </c>
      <c r="O29" t="s">
        <v>720</v>
      </c>
      <c r="P29" t="s">
        <v>739</v>
      </c>
    </row>
    <row r="30" spans="1:16" x14ac:dyDescent="0.25">
      <c r="A30" t="s">
        <v>459</v>
      </c>
      <c r="D30" t="s">
        <v>624</v>
      </c>
      <c r="E30" t="s">
        <v>525</v>
      </c>
      <c r="F30" t="s">
        <v>526</v>
      </c>
      <c r="G30" t="s">
        <v>527</v>
      </c>
      <c r="H30">
        <v>40</v>
      </c>
      <c r="I30">
        <v>5</v>
      </c>
      <c r="J30">
        <v>1</v>
      </c>
      <c r="K30">
        <v>0</v>
      </c>
      <c r="L30" t="s">
        <v>528</v>
      </c>
      <c r="M30">
        <v>1</v>
      </c>
      <c r="N30">
        <v>0</v>
      </c>
      <c r="O30" t="s">
        <v>720</v>
      </c>
      <c r="P30" t="s">
        <v>740</v>
      </c>
    </row>
    <row r="31" spans="1:16" x14ac:dyDescent="0.25">
      <c r="A31" t="s">
        <v>460</v>
      </c>
      <c r="D31" t="s">
        <v>624</v>
      </c>
      <c r="E31" t="s">
        <v>525</v>
      </c>
      <c r="F31" t="s">
        <v>526</v>
      </c>
      <c r="G31" t="s">
        <v>527</v>
      </c>
      <c r="H31">
        <v>41</v>
      </c>
      <c r="I31">
        <v>5</v>
      </c>
      <c r="J31">
        <v>1</v>
      </c>
      <c r="K31">
        <v>0</v>
      </c>
      <c r="L31" t="s">
        <v>528</v>
      </c>
      <c r="M31">
        <v>1</v>
      </c>
      <c r="N31">
        <v>0</v>
      </c>
      <c r="O31" t="s">
        <v>720</v>
      </c>
      <c r="P31" t="s">
        <v>741</v>
      </c>
    </row>
    <row r="32" spans="1:16" x14ac:dyDescent="0.25">
      <c r="A32" t="s">
        <v>461</v>
      </c>
      <c r="D32" t="s">
        <v>624</v>
      </c>
      <c r="E32" t="s">
        <v>525</v>
      </c>
      <c r="F32" t="s">
        <v>526</v>
      </c>
      <c r="G32" t="s">
        <v>527</v>
      </c>
      <c r="H32">
        <v>42</v>
      </c>
      <c r="I32">
        <v>5</v>
      </c>
      <c r="J32">
        <v>1</v>
      </c>
      <c r="K32">
        <v>0</v>
      </c>
      <c r="L32" t="s">
        <v>528</v>
      </c>
      <c r="M32">
        <v>1</v>
      </c>
      <c r="N32">
        <v>0</v>
      </c>
      <c r="O32" t="s">
        <v>720</v>
      </c>
      <c r="P32" t="s">
        <v>742</v>
      </c>
    </row>
    <row r="33" spans="1:16" x14ac:dyDescent="0.25">
      <c r="A33" t="s">
        <v>462</v>
      </c>
      <c r="D33" t="s">
        <v>624</v>
      </c>
      <c r="E33" t="s">
        <v>525</v>
      </c>
      <c r="F33" t="s">
        <v>526</v>
      </c>
      <c r="G33" t="s">
        <v>527</v>
      </c>
      <c r="H33">
        <v>43</v>
      </c>
      <c r="I33">
        <v>5</v>
      </c>
      <c r="J33">
        <v>1</v>
      </c>
      <c r="K33">
        <v>0</v>
      </c>
      <c r="L33" t="s">
        <v>528</v>
      </c>
      <c r="M33">
        <v>1</v>
      </c>
      <c r="N33">
        <v>0</v>
      </c>
      <c r="O33" t="s">
        <v>720</v>
      </c>
      <c r="P33" t="s">
        <v>743</v>
      </c>
    </row>
    <row r="34" spans="1:16" x14ac:dyDescent="0.25">
      <c r="A34" t="s">
        <v>463</v>
      </c>
      <c r="D34" t="s">
        <v>624</v>
      </c>
      <c r="E34" t="s">
        <v>525</v>
      </c>
      <c r="F34" t="s">
        <v>526</v>
      </c>
      <c r="G34" t="s">
        <v>527</v>
      </c>
      <c r="H34">
        <v>44</v>
      </c>
      <c r="I34">
        <v>5</v>
      </c>
      <c r="J34">
        <v>1</v>
      </c>
      <c r="K34">
        <v>0</v>
      </c>
      <c r="L34" t="s">
        <v>528</v>
      </c>
      <c r="M34">
        <v>1</v>
      </c>
      <c r="N34">
        <v>0</v>
      </c>
      <c r="O34" t="s">
        <v>720</v>
      </c>
      <c r="P34" t="s">
        <v>744</v>
      </c>
    </row>
    <row r="35" spans="1:16" x14ac:dyDescent="0.25">
      <c r="A35" t="s">
        <v>334</v>
      </c>
      <c r="D35" t="s">
        <v>624</v>
      </c>
      <c r="E35" t="s">
        <v>525</v>
      </c>
      <c r="F35" t="s">
        <v>526</v>
      </c>
      <c r="G35" t="s">
        <v>527</v>
      </c>
      <c r="H35">
        <v>45</v>
      </c>
      <c r="I35">
        <v>5</v>
      </c>
      <c r="J35">
        <v>1</v>
      </c>
      <c r="K35">
        <v>0</v>
      </c>
      <c r="L35" t="s">
        <v>528</v>
      </c>
      <c r="M35">
        <v>1</v>
      </c>
      <c r="N35">
        <v>0</v>
      </c>
      <c r="O35" t="s">
        <v>720</v>
      </c>
      <c r="P35" t="s">
        <v>745</v>
      </c>
    </row>
    <row r="36" spans="1:16" x14ac:dyDescent="0.25">
      <c r="A36" t="s">
        <v>464</v>
      </c>
      <c r="D36" t="s">
        <v>624</v>
      </c>
      <c r="E36" t="s">
        <v>525</v>
      </c>
      <c r="F36" t="s">
        <v>526</v>
      </c>
      <c r="G36" t="s">
        <v>527</v>
      </c>
      <c r="H36">
        <v>46</v>
      </c>
      <c r="I36">
        <v>5</v>
      </c>
      <c r="J36">
        <v>1</v>
      </c>
      <c r="K36">
        <v>0</v>
      </c>
      <c r="L36" t="s">
        <v>528</v>
      </c>
      <c r="M36">
        <v>1</v>
      </c>
      <c r="N36">
        <v>0</v>
      </c>
      <c r="O36" t="s">
        <v>720</v>
      </c>
      <c r="P36" t="s">
        <v>746</v>
      </c>
    </row>
    <row r="37" spans="1:16" x14ac:dyDescent="0.25">
      <c r="A37" t="s">
        <v>465</v>
      </c>
      <c r="D37" t="s">
        <v>624</v>
      </c>
      <c r="E37" t="s">
        <v>525</v>
      </c>
      <c r="F37" t="s">
        <v>526</v>
      </c>
      <c r="G37" t="s">
        <v>527</v>
      </c>
      <c r="H37">
        <v>47</v>
      </c>
      <c r="I37">
        <v>5</v>
      </c>
      <c r="J37">
        <v>1</v>
      </c>
      <c r="K37">
        <v>0</v>
      </c>
      <c r="L37" t="s">
        <v>528</v>
      </c>
      <c r="M37">
        <v>1</v>
      </c>
      <c r="N37">
        <v>0</v>
      </c>
      <c r="O37" t="s">
        <v>720</v>
      </c>
      <c r="P37" t="s">
        <v>747</v>
      </c>
    </row>
    <row r="38" spans="1:16" x14ac:dyDescent="0.25">
      <c r="A38" t="s">
        <v>466</v>
      </c>
      <c r="D38" t="s">
        <v>624</v>
      </c>
      <c r="E38" t="s">
        <v>525</v>
      </c>
      <c r="F38" t="s">
        <v>526</v>
      </c>
      <c r="G38" t="s">
        <v>527</v>
      </c>
      <c r="H38">
        <v>48</v>
      </c>
      <c r="I38">
        <v>5</v>
      </c>
      <c r="J38">
        <v>1</v>
      </c>
      <c r="K38">
        <v>0</v>
      </c>
      <c r="L38" t="s">
        <v>528</v>
      </c>
      <c r="M38">
        <v>1</v>
      </c>
      <c r="N38">
        <v>0</v>
      </c>
      <c r="O38" t="s">
        <v>720</v>
      </c>
      <c r="P38" t="s">
        <v>748</v>
      </c>
    </row>
    <row r="39" spans="1:16" x14ac:dyDescent="0.25">
      <c r="A39" t="s">
        <v>467</v>
      </c>
      <c r="D39" t="s">
        <v>624</v>
      </c>
      <c r="E39" t="s">
        <v>525</v>
      </c>
      <c r="F39" t="s">
        <v>526</v>
      </c>
      <c r="G39" t="s">
        <v>527</v>
      </c>
      <c r="H39">
        <v>49</v>
      </c>
      <c r="I39">
        <v>5</v>
      </c>
      <c r="J39">
        <v>1</v>
      </c>
      <c r="K39">
        <v>0</v>
      </c>
      <c r="L39" t="s">
        <v>528</v>
      </c>
      <c r="M39">
        <v>1</v>
      </c>
      <c r="N39">
        <v>0</v>
      </c>
      <c r="O39" t="s">
        <v>720</v>
      </c>
      <c r="P39" t="s">
        <v>749</v>
      </c>
    </row>
    <row r="40" spans="1:16" x14ac:dyDescent="0.25">
      <c r="A40" t="s">
        <v>468</v>
      </c>
      <c r="D40" t="s">
        <v>624</v>
      </c>
      <c r="E40" t="s">
        <v>525</v>
      </c>
      <c r="F40" t="s">
        <v>526</v>
      </c>
      <c r="G40" t="s">
        <v>527</v>
      </c>
      <c r="H40">
        <v>50</v>
      </c>
      <c r="I40">
        <v>5</v>
      </c>
      <c r="J40">
        <v>1</v>
      </c>
      <c r="K40">
        <v>0</v>
      </c>
      <c r="L40" t="s">
        <v>528</v>
      </c>
      <c r="M40">
        <v>1</v>
      </c>
      <c r="N40">
        <v>0</v>
      </c>
      <c r="O40" t="s">
        <v>720</v>
      </c>
      <c r="P40" t="s">
        <v>750</v>
      </c>
    </row>
    <row r="41" spans="1:16" x14ac:dyDescent="0.25">
      <c r="A41" t="s">
        <v>469</v>
      </c>
      <c r="D41" t="s">
        <v>624</v>
      </c>
      <c r="E41" t="s">
        <v>525</v>
      </c>
      <c r="F41" t="s">
        <v>526</v>
      </c>
      <c r="G41" t="s">
        <v>527</v>
      </c>
      <c r="H41">
        <v>51</v>
      </c>
      <c r="I41">
        <v>5</v>
      </c>
      <c r="J41">
        <v>1</v>
      </c>
      <c r="K41">
        <v>0</v>
      </c>
      <c r="L41" t="s">
        <v>528</v>
      </c>
      <c r="M41">
        <v>1</v>
      </c>
      <c r="N41">
        <v>0</v>
      </c>
      <c r="O41" t="s">
        <v>720</v>
      </c>
      <c r="P41" t="s">
        <v>751</v>
      </c>
    </row>
    <row r="42" spans="1:16" x14ac:dyDescent="0.25">
      <c r="A42" t="s">
        <v>470</v>
      </c>
      <c r="D42" t="s">
        <v>624</v>
      </c>
      <c r="E42" t="s">
        <v>525</v>
      </c>
      <c r="F42" t="s">
        <v>526</v>
      </c>
      <c r="G42" t="s">
        <v>527</v>
      </c>
      <c r="H42">
        <v>52</v>
      </c>
      <c r="I42">
        <v>5</v>
      </c>
      <c r="J42">
        <v>1</v>
      </c>
      <c r="K42">
        <v>0</v>
      </c>
      <c r="L42" t="s">
        <v>528</v>
      </c>
      <c r="M42">
        <v>1</v>
      </c>
      <c r="N42">
        <v>0</v>
      </c>
      <c r="O42" t="s">
        <v>720</v>
      </c>
      <c r="P42" t="s">
        <v>752</v>
      </c>
    </row>
    <row r="43" spans="1:16" x14ac:dyDescent="0.25">
      <c r="A43" t="s">
        <v>471</v>
      </c>
      <c r="D43" t="s">
        <v>624</v>
      </c>
      <c r="E43" t="s">
        <v>525</v>
      </c>
      <c r="F43" t="s">
        <v>526</v>
      </c>
      <c r="G43" t="s">
        <v>527</v>
      </c>
      <c r="H43">
        <v>53</v>
      </c>
      <c r="I43">
        <v>5</v>
      </c>
      <c r="J43">
        <v>1</v>
      </c>
      <c r="K43">
        <v>0</v>
      </c>
      <c r="L43" t="s">
        <v>528</v>
      </c>
      <c r="M43">
        <v>1</v>
      </c>
      <c r="N43">
        <v>0</v>
      </c>
      <c r="O43" t="s">
        <v>720</v>
      </c>
      <c r="P43" t="s">
        <v>753</v>
      </c>
    </row>
    <row r="44" spans="1:16" x14ac:dyDescent="0.25">
      <c r="A44" t="s">
        <v>472</v>
      </c>
      <c r="D44" t="s">
        <v>624</v>
      </c>
      <c r="E44" t="s">
        <v>525</v>
      </c>
      <c r="F44" t="s">
        <v>526</v>
      </c>
      <c r="G44" t="s">
        <v>527</v>
      </c>
      <c r="H44">
        <v>54</v>
      </c>
      <c r="I44">
        <v>5</v>
      </c>
      <c r="J44">
        <v>1</v>
      </c>
      <c r="K44">
        <v>0</v>
      </c>
      <c r="L44" t="s">
        <v>528</v>
      </c>
      <c r="M44">
        <v>1</v>
      </c>
      <c r="N44">
        <v>0</v>
      </c>
      <c r="O44" t="s">
        <v>720</v>
      </c>
      <c r="P44" t="s">
        <v>754</v>
      </c>
    </row>
    <row r="45" spans="1:16" x14ac:dyDescent="0.25">
      <c r="A45" t="s">
        <v>473</v>
      </c>
      <c r="D45" t="s">
        <v>624</v>
      </c>
      <c r="E45" t="s">
        <v>525</v>
      </c>
      <c r="F45" t="s">
        <v>526</v>
      </c>
      <c r="G45" t="s">
        <v>527</v>
      </c>
      <c r="H45">
        <v>55</v>
      </c>
      <c r="I45">
        <v>5</v>
      </c>
      <c r="J45">
        <v>1</v>
      </c>
      <c r="K45">
        <v>0</v>
      </c>
      <c r="L45" t="s">
        <v>528</v>
      </c>
      <c r="M45">
        <v>1</v>
      </c>
      <c r="N45">
        <v>0</v>
      </c>
      <c r="O45" t="s">
        <v>720</v>
      </c>
      <c r="P45" t="s">
        <v>755</v>
      </c>
    </row>
    <row r="46" spans="1:16" x14ac:dyDescent="0.25">
      <c r="A46" t="s">
        <v>355</v>
      </c>
      <c r="D46" t="s">
        <v>624</v>
      </c>
      <c r="E46" t="s">
        <v>525</v>
      </c>
      <c r="F46" t="s">
        <v>526</v>
      </c>
      <c r="G46" t="s">
        <v>527</v>
      </c>
      <c r="H46">
        <v>56</v>
      </c>
      <c r="I46">
        <v>5</v>
      </c>
      <c r="J46">
        <v>1</v>
      </c>
      <c r="K46">
        <v>0</v>
      </c>
      <c r="L46" t="s">
        <v>528</v>
      </c>
      <c r="M46">
        <v>1</v>
      </c>
      <c r="N46">
        <v>0</v>
      </c>
      <c r="O46" t="s">
        <v>720</v>
      </c>
      <c r="P46" t="s">
        <v>756</v>
      </c>
    </row>
    <row r="47" spans="1:16" x14ac:dyDescent="0.25">
      <c r="A47" t="s">
        <v>474</v>
      </c>
      <c r="D47" t="s">
        <v>624</v>
      </c>
      <c r="E47" t="s">
        <v>525</v>
      </c>
      <c r="F47" t="s">
        <v>526</v>
      </c>
      <c r="G47" t="s">
        <v>527</v>
      </c>
      <c r="H47">
        <v>57</v>
      </c>
      <c r="I47">
        <v>5</v>
      </c>
      <c r="J47">
        <v>1</v>
      </c>
      <c r="K47">
        <v>0</v>
      </c>
      <c r="L47" t="s">
        <v>528</v>
      </c>
      <c r="M47">
        <v>1</v>
      </c>
      <c r="N47">
        <v>0</v>
      </c>
      <c r="O47" t="s">
        <v>720</v>
      </c>
      <c r="P47" t="s">
        <v>757</v>
      </c>
    </row>
    <row r="48" spans="1:16" x14ac:dyDescent="0.25">
      <c r="A48" t="s">
        <v>475</v>
      </c>
      <c r="D48" t="s">
        <v>624</v>
      </c>
      <c r="E48" t="s">
        <v>525</v>
      </c>
      <c r="F48" t="s">
        <v>526</v>
      </c>
      <c r="G48" t="s">
        <v>527</v>
      </c>
      <c r="H48">
        <v>58</v>
      </c>
      <c r="I48">
        <v>5</v>
      </c>
      <c r="J48">
        <v>1</v>
      </c>
      <c r="K48">
        <v>0</v>
      </c>
      <c r="L48" t="s">
        <v>528</v>
      </c>
      <c r="M48">
        <v>1</v>
      </c>
      <c r="N48">
        <v>0</v>
      </c>
      <c r="O48" t="s">
        <v>720</v>
      </c>
      <c r="P48" t="s">
        <v>758</v>
      </c>
    </row>
    <row r="49" spans="1:16" x14ac:dyDescent="0.25">
      <c r="A49" t="s">
        <v>476</v>
      </c>
      <c r="D49" t="s">
        <v>624</v>
      </c>
      <c r="E49" t="s">
        <v>525</v>
      </c>
      <c r="F49" t="s">
        <v>526</v>
      </c>
      <c r="G49" t="s">
        <v>527</v>
      </c>
      <c r="H49">
        <v>59</v>
      </c>
      <c r="I49">
        <v>5</v>
      </c>
      <c r="J49">
        <v>1</v>
      </c>
      <c r="K49">
        <v>0</v>
      </c>
      <c r="L49" t="s">
        <v>528</v>
      </c>
      <c r="M49">
        <v>1</v>
      </c>
      <c r="N49">
        <v>0</v>
      </c>
      <c r="O49" t="s">
        <v>720</v>
      </c>
      <c r="P49" t="s">
        <v>759</v>
      </c>
    </row>
    <row r="50" spans="1:16" x14ac:dyDescent="0.25">
      <c r="A50" t="s">
        <v>477</v>
      </c>
      <c r="D50" t="s">
        <v>624</v>
      </c>
      <c r="E50" t="s">
        <v>525</v>
      </c>
      <c r="F50" t="s">
        <v>526</v>
      </c>
      <c r="G50" t="s">
        <v>527</v>
      </c>
      <c r="H50">
        <v>60</v>
      </c>
      <c r="I50">
        <v>5</v>
      </c>
      <c r="J50">
        <v>1</v>
      </c>
      <c r="K50">
        <v>0</v>
      </c>
      <c r="L50" t="s">
        <v>528</v>
      </c>
      <c r="M50">
        <v>1</v>
      </c>
      <c r="N50">
        <v>0</v>
      </c>
      <c r="O50" t="s">
        <v>720</v>
      </c>
      <c r="P50" t="s">
        <v>760</v>
      </c>
    </row>
    <row r="51" spans="1:16" x14ac:dyDescent="0.25">
      <c r="A51" t="s">
        <v>478</v>
      </c>
      <c r="D51" t="s">
        <v>624</v>
      </c>
      <c r="E51" t="s">
        <v>525</v>
      </c>
      <c r="F51" t="s">
        <v>526</v>
      </c>
      <c r="G51" t="s">
        <v>527</v>
      </c>
      <c r="H51">
        <v>61</v>
      </c>
      <c r="I51">
        <v>5</v>
      </c>
      <c r="J51">
        <v>1</v>
      </c>
      <c r="K51">
        <v>0</v>
      </c>
      <c r="L51" t="s">
        <v>528</v>
      </c>
      <c r="M51">
        <v>1</v>
      </c>
      <c r="N51">
        <v>0</v>
      </c>
      <c r="O51" t="s">
        <v>720</v>
      </c>
      <c r="P51" t="s">
        <v>761</v>
      </c>
    </row>
    <row r="52" spans="1:16" x14ac:dyDescent="0.25">
      <c r="A52" t="s">
        <v>479</v>
      </c>
      <c r="D52" t="s">
        <v>624</v>
      </c>
      <c r="E52" t="s">
        <v>525</v>
      </c>
      <c r="F52" t="s">
        <v>526</v>
      </c>
      <c r="G52" t="s">
        <v>527</v>
      </c>
      <c r="H52">
        <v>62</v>
      </c>
      <c r="I52">
        <v>5</v>
      </c>
      <c r="J52">
        <v>1</v>
      </c>
      <c r="K52">
        <v>0</v>
      </c>
      <c r="L52" t="s">
        <v>528</v>
      </c>
      <c r="M52">
        <v>1</v>
      </c>
      <c r="N52">
        <v>0</v>
      </c>
      <c r="O52" t="s">
        <v>720</v>
      </c>
      <c r="P52" t="s">
        <v>762</v>
      </c>
    </row>
    <row r="53" spans="1:16" x14ac:dyDescent="0.25">
      <c r="A53" t="s">
        <v>480</v>
      </c>
      <c r="D53" t="s">
        <v>624</v>
      </c>
      <c r="E53" t="s">
        <v>525</v>
      </c>
      <c r="F53" t="s">
        <v>526</v>
      </c>
      <c r="G53" t="s">
        <v>527</v>
      </c>
      <c r="H53">
        <v>63</v>
      </c>
      <c r="I53">
        <v>5</v>
      </c>
      <c r="J53">
        <v>1</v>
      </c>
      <c r="K53">
        <v>0</v>
      </c>
      <c r="L53" t="s">
        <v>528</v>
      </c>
      <c r="M53">
        <v>1</v>
      </c>
      <c r="N53">
        <v>0</v>
      </c>
      <c r="O53" t="s">
        <v>720</v>
      </c>
      <c r="P53" t="s">
        <v>763</v>
      </c>
    </row>
    <row r="54" spans="1:16" x14ac:dyDescent="0.25">
      <c r="A54" t="s">
        <v>481</v>
      </c>
      <c r="D54" t="s">
        <v>624</v>
      </c>
      <c r="E54" t="s">
        <v>525</v>
      </c>
      <c r="F54" t="s">
        <v>526</v>
      </c>
      <c r="G54" t="s">
        <v>527</v>
      </c>
      <c r="H54">
        <v>64</v>
      </c>
      <c r="I54">
        <v>5</v>
      </c>
      <c r="J54">
        <v>1</v>
      </c>
      <c r="K54">
        <v>0</v>
      </c>
      <c r="L54" t="s">
        <v>528</v>
      </c>
      <c r="M54">
        <v>1</v>
      </c>
      <c r="N54">
        <v>0</v>
      </c>
      <c r="O54" t="s">
        <v>720</v>
      </c>
      <c r="P54" t="s">
        <v>764</v>
      </c>
    </row>
    <row r="55" spans="1:16" x14ac:dyDescent="0.25">
      <c r="A55" t="s">
        <v>482</v>
      </c>
      <c r="D55" t="s">
        <v>624</v>
      </c>
      <c r="E55" t="s">
        <v>525</v>
      </c>
      <c r="F55" t="s">
        <v>526</v>
      </c>
      <c r="G55" t="s">
        <v>527</v>
      </c>
      <c r="H55">
        <v>65</v>
      </c>
      <c r="I55">
        <v>5</v>
      </c>
      <c r="J55">
        <v>1</v>
      </c>
      <c r="K55">
        <v>0</v>
      </c>
      <c r="L55" t="s">
        <v>528</v>
      </c>
      <c r="M55">
        <v>1</v>
      </c>
      <c r="N55">
        <v>0</v>
      </c>
      <c r="O55" t="s">
        <v>720</v>
      </c>
      <c r="P55" t="s">
        <v>765</v>
      </c>
    </row>
    <row r="56" spans="1:16" x14ac:dyDescent="0.25">
      <c r="A56" t="s">
        <v>483</v>
      </c>
      <c r="D56" t="s">
        <v>624</v>
      </c>
      <c r="E56" t="s">
        <v>525</v>
      </c>
      <c r="F56" t="s">
        <v>526</v>
      </c>
      <c r="G56" t="s">
        <v>527</v>
      </c>
      <c r="H56">
        <v>66</v>
      </c>
      <c r="I56">
        <v>5</v>
      </c>
      <c r="J56">
        <v>1</v>
      </c>
      <c r="K56">
        <v>0</v>
      </c>
      <c r="L56" t="s">
        <v>528</v>
      </c>
      <c r="M56">
        <v>1</v>
      </c>
      <c r="N56">
        <v>0</v>
      </c>
      <c r="O56" t="s">
        <v>720</v>
      </c>
      <c r="P56" t="s">
        <v>766</v>
      </c>
    </row>
    <row r="57" spans="1:16" x14ac:dyDescent="0.25">
      <c r="A57" t="s">
        <v>356</v>
      </c>
      <c r="D57" t="s">
        <v>624</v>
      </c>
      <c r="E57" t="s">
        <v>525</v>
      </c>
      <c r="F57" t="s">
        <v>526</v>
      </c>
      <c r="G57" t="s">
        <v>527</v>
      </c>
      <c r="H57">
        <v>67</v>
      </c>
      <c r="I57">
        <v>5</v>
      </c>
      <c r="J57">
        <v>1</v>
      </c>
      <c r="K57">
        <v>0</v>
      </c>
      <c r="L57" t="s">
        <v>528</v>
      </c>
      <c r="M57">
        <v>1</v>
      </c>
      <c r="N57">
        <v>0</v>
      </c>
      <c r="O57" t="s">
        <v>720</v>
      </c>
      <c r="P57" t="s">
        <v>767</v>
      </c>
    </row>
    <row r="58" spans="1:16" x14ac:dyDescent="0.25">
      <c r="A58" t="s">
        <v>484</v>
      </c>
      <c r="D58" t="s">
        <v>624</v>
      </c>
      <c r="E58" t="s">
        <v>525</v>
      </c>
      <c r="F58" t="s">
        <v>526</v>
      </c>
      <c r="G58" t="s">
        <v>527</v>
      </c>
      <c r="H58">
        <v>68</v>
      </c>
      <c r="I58">
        <v>5</v>
      </c>
      <c r="J58">
        <v>1</v>
      </c>
      <c r="K58">
        <v>0</v>
      </c>
      <c r="L58" t="s">
        <v>528</v>
      </c>
      <c r="M58">
        <v>1</v>
      </c>
      <c r="N58">
        <v>0</v>
      </c>
      <c r="O58" t="s">
        <v>720</v>
      </c>
      <c r="P58" t="s">
        <v>768</v>
      </c>
    </row>
    <row r="59" spans="1:16" x14ac:dyDescent="0.25">
      <c r="A59" t="s">
        <v>485</v>
      </c>
      <c r="D59" t="s">
        <v>624</v>
      </c>
      <c r="E59" t="s">
        <v>525</v>
      </c>
      <c r="F59" t="s">
        <v>526</v>
      </c>
      <c r="G59" t="s">
        <v>527</v>
      </c>
      <c r="H59">
        <v>69</v>
      </c>
      <c r="I59">
        <v>5</v>
      </c>
      <c r="J59">
        <v>1</v>
      </c>
      <c r="K59">
        <v>0</v>
      </c>
      <c r="L59" t="s">
        <v>528</v>
      </c>
      <c r="M59">
        <v>1</v>
      </c>
      <c r="N59">
        <v>0</v>
      </c>
      <c r="O59" t="s">
        <v>720</v>
      </c>
      <c r="P59" t="s">
        <v>769</v>
      </c>
    </row>
    <row r="60" spans="1:16" x14ac:dyDescent="0.25">
      <c r="A60" t="s">
        <v>486</v>
      </c>
      <c r="D60" t="s">
        <v>624</v>
      </c>
      <c r="E60" t="s">
        <v>525</v>
      </c>
      <c r="F60" t="s">
        <v>526</v>
      </c>
      <c r="G60" t="s">
        <v>527</v>
      </c>
      <c r="H60">
        <v>70</v>
      </c>
      <c r="I60">
        <v>5</v>
      </c>
      <c r="J60">
        <v>1</v>
      </c>
      <c r="K60">
        <v>0</v>
      </c>
      <c r="L60" t="s">
        <v>528</v>
      </c>
      <c r="M60">
        <v>1</v>
      </c>
      <c r="N60">
        <v>0</v>
      </c>
      <c r="O60" t="s">
        <v>720</v>
      </c>
      <c r="P60" t="s">
        <v>770</v>
      </c>
    </row>
    <row r="61" spans="1:16" x14ac:dyDescent="0.25">
      <c r="A61" t="s">
        <v>487</v>
      </c>
      <c r="D61" t="s">
        <v>624</v>
      </c>
      <c r="E61" t="s">
        <v>525</v>
      </c>
      <c r="F61" t="s">
        <v>526</v>
      </c>
      <c r="G61" t="s">
        <v>527</v>
      </c>
      <c r="H61">
        <v>71</v>
      </c>
      <c r="I61">
        <v>5</v>
      </c>
      <c r="J61">
        <v>1</v>
      </c>
      <c r="K61">
        <v>0</v>
      </c>
      <c r="L61" t="s">
        <v>528</v>
      </c>
      <c r="M61">
        <v>1</v>
      </c>
      <c r="N61">
        <v>0</v>
      </c>
      <c r="O61" t="s">
        <v>720</v>
      </c>
      <c r="P61" t="s">
        <v>771</v>
      </c>
    </row>
    <row r="62" spans="1:16" x14ac:dyDescent="0.25">
      <c r="A62" t="s">
        <v>488</v>
      </c>
      <c r="D62" t="s">
        <v>624</v>
      </c>
      <c r="E62" t="s">
        <v>525</v>
      </c>
      <c r="F62" t="s">
        <v>526</v>
      </c>
      <c r="G62" t="s">
        <v>527</v>
      </c>
      <c r="H62">
        <v>72</v>
      </c>
      <c r="I62">
        <v>5</v>
      </c>
      <c r="J62">
        <v>1</v>
      </c>
      <c r="K62">
        <v>0</v>
      </c>
      <c r="L62" t="s">
        <v>528</v>
      </c>
      <c r="M62">
        <v>1</v>
      </c>
      <c r="N62">
        <v>0</v>
      </c>
      <c r="O62" t="s">
        <v>720</v>
      </c>
      <c r="P62" t="s">
        <v>772</v>
      </c>
    </row>
    <row r="63" spans="1:16" x14ac:dyDescent="0.25">
      <c r="A63" t="s">
        <v>489</v>
      </c>
      <c r="D63" t="s">
        <v>624</v>
      </c>
      <c r="E63" t="s">
        <v>525</v>
      </c>
      <c r="F63" t="s">
        <v>526</v>
      </c>
      <c r="G63" t="s">
        <v>527</v>
      </c>
      <c r="H63">
        <v>73</v>
      </c>
      <c r="I63">
        <v>5</v>
      </c>
      <c r="J63">
        <v>1</v>
      </c>
      <c r="K63">
        <v>0</v>
      </c>
      <c r="L63" t="s">
        <v>528</v>
      </c>
      <c r="M63">
        <v>1</v>
      </c>
      <c r="N63">
        <v>0</v>
      </c>
      <c r="O63" t="s">
        <v>720</v>
      </c>
      <c r="P63" t="s">
        <v>773</v>
      </c>
    </row>
    <row r="64" spans="1:16" x14ac:dyDescent="0.25">
      <c r="A64" t="s">
        <v>490</v>
      </c>
      <c r="D64" t="s">
        <v>624</v>
      </c>
      <c r="E64" t="s">
        <v>525</v>
      </c>
      <c r="F64" t="s">
        <v>526</v>
      </c>
      <c r="G64" t="s">
        <v>527</v>
      </c>
      <c r="H64">
        <v>74</v>
      </c>
      <c r="I64">
        <v>5</v>
      </c>
      <c r="J64">
        <v>1</v>
      </c>
      <c r="K64">
        <v>0</v>
      </c>
      <c r="L64" t="s">
        <v>528</v>
      </c>
      <c r="M64">
        <v>1</v>
      </c>
      <c r="N64">
        <v>0</v>
      </c>
      <c r="O64" t="s">
        <v>720</v>
      </c>
      <c r="P64" t="s">
        <v>774</v>
      </c>
    </row>
    <row r="65" spans="1:16" x14ac:dyDescent="0.25">
      <c r="A65" t="s">
        <v>491</v>
      </c>
      <c r="D65" t="s">
        <v>624</v>
      </c>
      <c r="E65" t="s">
        <v>525</v>
      </c>
      <c r="F65" t="s">
        <v>526</v>
      </c>
      <c r="G65" t="s">
        <v>527</v>
      </c>
      <c r="H65">
        <v>75</v>
      </c>
      <c r="I65">
        <v>5</v>
      </c>
      <c r="J65">
        <v>1</v>
      </c>
      <c r="K65">
        <v>0</v>
      </c>
      <c r="L65" t="s">
        <v>528</v>
      </c>
      <c r="M65">
        <v>1</v>
      </c>
      <c r="N65">
        <v>0</v>
      </c>
      <c r="O65" t="s">
        <v>720</v>
      </c>
      <c r="P65" t="s">
        <v>775</v>
      </c>
    </row>
    <row r="66" spans="1:16" x14ac:dyDescent="0.25">
      <c r="A66" t="s">
        <v>492</v>
      </c>
      <c r="D66" t="s">
        <v>624</v>
      </c>
      <c r="E66" t="s">
        <v>525</v>
      </c>
      <c r="F66" t="s">
        <v>526</v>
      </c>
      <c r="G66" t="s">
        <v>527</v>
      </c>
      <c r="H66">
        <v>76</v>
      </c>
      <c r="I66">
        <v>5</v>
      </c>
      <c r="J66">
        <v>1</v>
      </c>
      <c r="K66">
        <v>0</v>
      </c>
      <c r="L66" t="s">
        <v>528</v>
      </c>
      <c r="M66">
        <v>1</v>
      </c>
      <c r="N66">
        <v>0</v>
      </c>
      <c r="O66" t="s">
        <v>720</v>
      </c>
      <c r="P66" t="s">
        <v>776</v>
      </c>
    </row>
    <row r="67" spans="1:16" x14ac:dyDescent="0.25">
      <c r="A67" t="s">
        <v>493</v>
      </c>
      <c r="D67" t="s">
        <v>624</v>
      </c>
      <c r="E67" t="s">
        <v>525</v>
      </c>
      <c r="F67" t="s">
        <v>526</v>
      </c>
      <c r="G67" t="s">
        <v>527</v>
      </c>
      <c r="H67">
        <v>77</v>
      </c>
      <c r="I67">
        <v>5</v>
      </c>
      <c r="J67">
        <v>1</v>
      </c>
      <c r="K67">
        <v>0</v>
      </c>
      <c r="L67" t="s">
        <v>528</v>
      </c>
      <c r="M67">
        <v>1</v>
      </c>
      <c r="N67">
        <v>0</v>
      </c>
      <c r="O67" t="s">
        <v>720</v>
      </c>
      <c r="P67" t="s">
        <v>777</v>
      </c>
    </row>
    <row r="68" spans="1:16" x14ac:dyDescent="0.25">
      <c r="A68" t="s">
        <v>334</v>
      </c>
      <c r="D68" t="s">
        <v>624</v>
      </c>
      <c r="E68" t="s">
        <v>525</v>
      </c>
      <c r="F68" t="s">
        <v>526</v>
      </c>
      <c r="G68" t="s">
        <v>527</v>
      </c>
      <c r="H68">
        <v>78</v>
      </c>
      <c r="I68">
        <v>5</v>
      </c>
      <c r="J68">
        <v>1</v>
      </c>
      <c r="K68">
        <v>0</v>
      </c>
      <c r="L68" t="s">
        <v>528</v>
      </c>
      <c r="M68">
        <v>1</v>
      </c>
      <c r="N68">
        <v>0</v>
      </c>
      <c r="O68" t="s">
        <v>720</v>
      </c>
      <c r="P68" t="s">
        <v>778</v>
      </c>
    </row>
    <row r="69" spans="1:16" x14ac:dyDescent="0.25">
      <c r="A69" t="s">
        <v>494</v>
      </c>
      <c r="D69" t="s">
        <v>624</v>
      </c>
      <c r="E69" t="s">
        <v>525</v>
      </c>
      <c r="F69" t="s">
        <v>526</v>
      </c>
      <c r="G69" t="s">
        <v>527</v>
      </c>
      <c r="H69">
        <v>79</v>
      </c>
      <c r="I69">
        <v>5</v>
      </c>
      <c r="J69">
        <v>1</v>
      </c>
      <c r="K69">
        <v>0</v>
      </c>
      <c r="L69" t="s">
        <v>528</v>
      </c>
      <c r="M69">
        <v>1</v>
      </c>
      <c r="N69">
        <v>0</v>
      </c>
      <c r="O69" t="s">
        <v>720</v>
      </c>
      <c r="P69" t="s">
        <v>779</v>
      </c>
    </row>
    <row r="70" spans="1:16" x14ac:dyDescent="0.25">
      <c r="A70" t="s">
        <v>495</v>
      </c>
      <c r="D70" t="s">
        <v>624</v>
      </c>
      <c r="E70" t="s">
        <v>525</v>
      </c>
      <c r="F70" t="s">
        <v>526</v>
      </c>
      <c r="G70" t="s">
        <v>527</v>
      </c>
      <c r="H70">
        <v>80</v>
      </c>
      <c r="I70">
        <v>5</v>
      </c>
      <c r="J70">
        <v>1</v>
      </c>
      <c r="K70">
        <v>0</v>
      </c>
      <c r="L70" t="s">
        <v>528</v>
      </c>
      <c r="M70">
        <v>1</v>
      </c>
      <c r="N70">
        <v>0</v>
      </c>
      <c r="O70" t="s">
        <v>720</v>
      </c>
      <c r="P70" t="s">
        <v>780</v>
      </c>
    </row>
    <row r="71" spans="1:16" x14ac:dyDescent="0.25">
      <c r="A71" t="s">
        <v>496</v>
      </c>
      <c r="D71" t="s">
        <v>624</v>
      </c>
      <c r="E71" t="s">
        <v>525</v>
      </c>
      <c r="F71" t="s">
        <v>526</v>
      </c>
      <c r="G71" t="s">
        <v>527</v>
      </c>
      <c r="H71">
        <v>81</v>
      </c>
      <c r="I71">
        <v>5</v>
      </c>
      <c r="J71">
        <v>1</v>
      </c>
      <c r="K71">
        <v>0</v>
      </c>
      <c r="L71" t="s">
        <v>528</v>
      </c>
      <c r="M71">
        <v>1</v>
      </c>
      <c r="N71">
        <v>0</v>
      </c>
      <c r="O71" t="s">
        <v>720</v>
      </c>
      <c r="P71" t="s">
        <v>781</v>
      </c>
    </row>
    <row r="72" spans="1:16" x14ac:dyDescent="0.25">
      <c r="A72" t="s">
        <v>497</v>
      </c>
      <c r="D72" t="s">
        <v>624</v>
      </c>
      <c r="E72" t="s">
        <v>525</v>
      </c>
      <c r="F72" t="s">
        <v>526</v>
      </c>
      <c r="G72" t="s">
        <v>527</v>
      </c>
      <c r="H72">
        <v>82</v>
      </c>
      <c r="I72">
        <v>5</v>
      </c>
      <c r="J72">
        <v>1</v>
      </c>
      <c r="K72">
        <v>0</v>
      </c>
      <c r="L72" t="s">
        <v>528</v>
      </c>
      <c r="M72">
        <v>1</v>
      </c>
      <c r="N72">
        <v>0</v>
      </c>
      <c r="O72" t="s">
        <v>720</v>
      </c>
      <c r="P72" t="s">
        <v>782</v>
      </c>
    </row>
    <row r="73" spans="1:16" x14ac:dyDescent="0.25">
      <c r="A73" t="s">
        <v>498</v>
      </c>
      <c r="D73" t="s">
        <v>624</v>
      </c>
      <c r="E73" t="s">
        <v>525</v>
      </c>
      <c r="F73" t="s">
        <v>526</v>
      </c>
      <c r="G73" t="s">
        <v>527</v>
      </c>
      <c r="H73">
        <v>83</v>
      </c>
      <c r="I73">
        <v>5</v>
      </c>
      <c r="J73">
        <v>1</v>
      </c>
      <c r="K73">
        <v>0</v>
      </c>
      <c r="L73" t="s">
        <v>528</v>
      </c>
      <c r="M73">
        <v>1</v>
      </c>
      <c r="N73">
        <v>0</v>
      </c>
      <c r="O73" t="s">
        <v>720</v>
      </c>
      <c r="P73" t="s">
        <v>783</v>
      </c>
    </row>
    <row r="74" spans="1:16" x14ac:dyDescent="0.25">
      <c r="A74" t="s">
        <v>499</v>
      </c>
      <c r="D74" t="s">
        <v>624</v>
      </c>
      <c r="E74" t="s">
        <v>525</v>
      </c>
      <c r="F74" t="s">
        <v>526</v>
      </c>
      <c r="G74" t="s">
        <v>527</v>
      </c>
      <c r="H74">
        <v>84</v>
      </c>
      <c r="I74">
        <v>5</v>
      </c>
      <c r="J74">
        <v>1</v>
      </c>
      <c r="K74">
        <v>0</v>
      </c>
      <c r="L74" t="s">
        <v>528</v>
      </c>
      <c r="M74">
        <v>1</v>
      </c>
      <c r="N74">
        <v>0</v>
      </c>
      <c r="O74" t="s">
        <v>720</v>
      </c>
      <c r="P74" t="s">
        <v>784</v>
      </c>
    </row>
    <row r="75" spans="1:16" x14ac:dyDescent="0.25">
      <c r="A75" t="s">
        <v>500</v>
      </c>
      <c r="D75" t="s">
        <v>624</v>
      </c>
      <c r="E75" t="s">
        <v>525</v>
      </c>
      <c r="F75" t="s">
        <v>526</v>
      </c>
      <c r="G75" t="s">
        <v>527</v>
      </c>
      <c r="H75">
        <v>85</v>
      </c>
      <c r="I75">
        <v>5</v>
      </c>
      <c r="J75">
        <v>1</v>
      </c>
      <c r="K75">
        <v>0</v>
      </c>
      <c r="L75" t="s">
        <v>528</v>
      </c>
      <c r="M75">
        <v>1</v>
      </c>
      <c r="N75">
        <v>0</v>
      </c>
      <c r="O75" t="s">
        <v>720</v>
      </c>
      <c r="P75" t="s">
        <v>785</v>
      </c>
    </row>
    <row r="76" spans="1:16" x14ac:dyDescent="0.25">
      <c r="A76" t="s">
        <v>501</v>
      </c>
      <c r="D76" t="s">
        <v>624</v>
      </c>
      <c r="E76" t="s">
        <v>525</v>
      </c>
      <c r="F76" t="s">
        <v>526</v>
      </c>
      <c r="G76" t="s">
        <v>527</v>
      </c>
      <c r="H76">
        <v>86</v>
      </c>
      <c r="I76">
        <v>5</v>
      </c>
      <c r="J76">
        <v>1</v>
      </c>
      <c r="K76">
        <v>0</v>
      </c>
      <c r="L76" t="s">
        <v>528</v>
      </c>
      <c r="M76">
        <v>1</v>
      </c>
      <c r="N76">
        <v>0</v>
      </c>
      <c r="O76" t="s">
        <v>720</v>
      </c>
      <c r="P76" t="s">
        <v>786</v>
      </c>
    </row>
    <row r="77" spans="1:16" x14ac:dyDescent="0.25">
      <c r="A77" t="s">
        <v>502</v>
      </c>
      <c r="D77" t="s">
        <v>624</v>
      </c>
      <c r="E77" t="s">
        <v>525</v>
      </c>
      <c r="F77" t="s">
        <v>526</v>
      </c>
      <c r="G77" t="s">
        <v>527</v>
      </c>
      <c r="H77">
        <v>87</v>
      </c>
      <c r="I77">
        <v>5</v>
      </c>
      <c r="J77">
        <v>1</v>
      </c>
      <c r="K77">
        <v>0</v>
      </c>
      <c r="L77" t="s">
        <v>528</v>
      </c>
      <c r="M77">
        <v>1</v>
      </c>
      <c r="N77">
        <v>0</v>
      </c>
      <c r="O77" t="s">
        <v>720</v>
      </c>
      <c r="P77" t="s">
        <v>787</v>
      </c>
    </row>
    <row r="78" spans="1:16" x14ac:dyDescent="0.25">
      <c r="A78" t="s">
        <v>503</v>
      </c>
      <c r="D78" t="s">
        <v>624</v>
      </c>
      <c r="E78" t="s">
        <v>525</v>
      </c>
      <c r="F78" t="s">
        <v>526</v>
      </c>
      <c r="G78" t="s">
        <v>527</v>
      </c>
      <c r="H78">
        <v>88</v>
      </c>
      <c r="I78">
        <v>5</v>
      </c>
      <c r="J78">
        <v>1</v>
      </c>
      <c r="K78">
        <v>0</v>
      </c>
      <c r="L78" t="s">
        <v>528</v>
      </c>
      <c r="M78">
        <v>1</v>
      </c>
      <c r="N78">
        <v>0</v>
      </c>
      <c r="O78" t="s">
        <v>720</v>
      </c>
      <c r="P78" t="s">
        <v>788</v>
      </c>
    </row>
    <row r="79" spans="1:16" x14ac:dyDescent="0.25">
      <c r="A79" t="s">
        <v>355</v>
      </c>
      <c r="D79" t="s">
        <v>624</v>
      </c>
      <c r="E79" t="s">
        <v>525</v>
      </c>
      <c r="F79" t="s">
        <v>526</v>
      </c>
      <c r="G79" t="s">
        <v>527</v>
      </c>
      <c r="H79">
        <v>89</v>
      </c>
      <c r="I79">
        <v>5</v>
      </c>
      <c r="J79">
        <v>1</v>
      </c>
      <c r="K79">
        <v>0</v>
      </c>
      <c r="L79" t="s">
        <v>528</v>
      </c>
      <c r="M79">
        <v>1</v>
      </c>
      <c r="N79">
        <v>0</v>
      </c>
      <c r="O79" t="s">
        <v>720</v>
      </c>
      <c r="P79" t="s">
        <v>789</v>
      </c>
    </row>
    <row r="80" spans="1:16" x14ac:dyDescent="0.25">
      <c r="A80" t="s">
        <v>504</v>
      </c>
      <c r="D80" t="s">
        <v>624</v>
      </c>
      <c r="E80" t="s">
        <v>525</v>
      </c>
      <c r="F80" t="s">
        <v>526</v>
      </c>
      <c r="G80" t="s">
        <v>527</v>
      </c>
      <c r="H80">
        <v>94</v>
      </c>
      <c r="I80">
        <v>5</v>
      </c>
      <c r="J80">
        <v>1</v>
      </c>
      <c r="K80">
        <v>0</v>
      </c>
      <c r="L80" t="s">
        <v>528</v>
      </c>
      <c r="M80">
        <v>1</v>
      </c>
      <c r="N80">
        <v>0</v>
      </c>
      <c r="O80" t="s">
        <v>720</v>
      </c>
      <c r="P80" t="s">
        <v>790</v>
      </c>
    </row>
    <row r="81" spans="1:16" x14ac:dyDescent="0.25">
      <c r="A81" t="s">
        <v>505</v>
      </c>
      <c r="D81" t="s">
        <v>624</v>
      </c>
      <c r="E81" t="s">
        <v>525</v>
      </c>
      <c r="F81" t="s">
        <v>526</v>
      </c>
      <c r="G81" t="s">
        <v>527</v>
      </c>
      <c r="H81">
        <v>95</v>
      </c>
      <c r="I81">
        <v>5</v>
      </c>
      <c r="J81">
        <v>1</v>
      </c>
      <c r="K81">
        <v>0</v>
      </c>
      <c r="L81" t="s">
        <v>528</v>
      </c>
      <c r="M81">
        <v>1</v>
      </c>
      <c r="N81">
        <v>0</v>
      </c>
      <c r="O81" t="s">
        <v>720</v>
      </c>
      <c r="P81" t="s">
        <v>791</v>
      </c>
    </row>
    <row r="82" spans="1:16" x14ac:dyDescent="0.25">
      <c r="A82" t="s">
        <v>356</v>
      </c>
      <c r="D82" t="s">
        <v>624</v>
      </c>
      <c r="E82" t="s">
        <v>525</v>
      </c>
      <c r="F82" t="s">
        <v>526</v>
      </c>
      <c r="G82" t="s">
        <v>527</v>
      </c>
      <c r="H82">
        <v>93</v>
      </c>
      <c r="I82">
        <v>5</v>
      </c>
      <c r="J82">
        <v>1</v>
      </c>
      <c r="K82">
        <v>0</v>
      </c>
      <c r="L82" t="s">
        <v>528</v>
      </c>
      <c r="M82">
        <v>1</v>
      </c>
      <c r="N82">
        <v>0</v>
      </c>
      <c r="O82" t="s">
        <v>720</v>
      </c>
      <c r="P82" t="s">
        <v>792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workbookViewId="0">
      <selection sqref="A1:A7"/>
    </sheetView>
  </sheetViews>
  <sheetFormatPr defaultRowHeight="15" x14ac:dyDescent="0.25"/>
  <sheetData>
    <row r="1" spans="1:16" x14ac:dyDescent="0.25">
      <c r="A1" t="s">
        <v>794</v>
      </c>
    </row>
    <row r="2" spans="1:16" x14ac:dyDescent="0.25">
      <c r="A2" t="s">
        <v>357</v>
      </c>
    </row>
    <row r="3" spans="1:16" x14ac:dyDescent="0.25">
      <c r="A3" t="s">
        <v>358</v>
      </c>
    </row>
    <row r="4" spans="1:16" x14ac:dyDescent="0.25">
      <c r="A4" t="s">
        <v>1</v>
      </c>
    </row>
    <row r="5" spans="1:16" x14ac:dyDescent="0.25">
      <c r="A5" t="s">
        <v>342</v>
      </c>
    </row>
    <row r="6" spans="1:16" x14ac:dyDescent="0.25">
      <c r="A6" t="s">
        <v>343</v>
      </c>
    </row>
    <row r="7" spans="1:16" x14ac:dyDescent="0.25">
      <c r="A7" t="s">
        <v>2</v>
      </c>
    </row>
    <row r="10" spans="1:16" x14ac:dyDescent="0.25">
      <c r="A10" t="s">
        <v>507</v>
      </c>
      <c r="B10" t="s">
        <v>508</v>
      </c>
      <c r="C10" t="s">
        <v>509</v>
      </c>
      <c r="D10" t="s">
        <v>510</v>
      </c>
      <c r="E10" t="s">
        <v>511</v>
      </c>
      <c r="F10" t="s">
        <v>512</v>
      </c>
      <c r="G10" t="s">
        <v>513</v>
      </c>
      <c r="H10" t="s">
        <v>514</v>
      </c>
      <c r="I10" t="s">
        <v>515</v>
      </c>
      <c r="J10" t="s">
        <v>516</v>
      </c>
      <c r="K10" t="s">
        <v>517</v>
      </c>
      <c r="L10" t="s">
        <v>518</v>
      </c>
      <c r="M10" t="s">
        <v>519</v>
      </c>
      <c r="N10" t="s">
        <v>520</v>
      </c>
      <c r="O10" t="s">
        <v>521</v>
      </c>
      <c r="P10" t="s">
        <v>522</v>
      </c>
    </row>
    <row r="11" spans="1:16" x14ac:dyDescent="0.25">
      <c r="A11" t="s">
        <v>120</v>
      </c>
      <c r="D11" t="s">
        <v>524</v>
      </c>
      <c r="E11" t="s">
        <v>525</v>
      </c>
      <c r="F11" t="s">
        <v>526</v>
      </c>
      <c r="G11" t="s">
        <v>527</v>
      </c>
      <c r="H11">
        <v>1</v>
      </c>
      <c r="I11">
        <v>5</v>
      </c>
      <c r="J11">
        <v>1</v>
      </c>
      <c r="K11">
        <v>0</v>
      </c>
      <c r="L11" t="s">
        <v>528</v>
      </c>
      <c r="M11">
        <v>1</v>
      </c>
      <c r="N11">
        <v>0</v>
      </c>
      <c r="O11" t="s">
        <v>795</v>
      </c>
      <c r="P11" t="s">
        <v>796</v>
      </c>
    </row>
    <row r="12" spans="1:16" x14ac:dyDescent="0.25">
      <c r="A12" t="s">
        <v>92</v>
      </c>
      <c r="D12" t="s">
        <v>524</v>
      </c>
      <c r="E12" t="s">
        <v>525</v>
      </c>
      <c r="F12" t="s">
        <v>526</v>
      </c>
      <c r="G12" t="s">
        <v>527</v>
      </c>
      <c r="H12">
        <v>2</v>
      </c>
      <c r="I12">
        <v>5</v>
      </c>
      <c r="J12">
        <v>1</v>
      </c>
      <c r="K12">
        <v>0</v>
      </c>
      <c r="L12" t="s">
        <v>528</v>
      </c>
      <c r="M12">
        <v>1</v>
      </c>
      <c r="N12">
        <v>0</v>
      </c>
      <c r="O12" t="s">
        <v>795</v>
      </c>
      <c r="P12" t="s">
        <v>797</v>
      </c>
    </row>
    <row r="13" spans="1:16" x14ac:dyDescent="0.25">
      <c r="A13" t="s">
        <v>354</v>
      </c>
      <c r="D13" t="s">
        <v>524</v>
      </c>
      <c r="E13" t="s">
        <v>525</v>
      </c>
      <c r="F13" t="s">
        <v>526</v>
      </c>
      <c r="G13" t="s">
        <v>527</v>
      </c>
      <c r="H13">
        <v>3</v>
      </c>
      <c r="I13">
        <v>5</v>
      </c>
      <c r="J13">
        <v>1</v>
      </c>
      <c r="K13">
        <v>0</v>
      </c>
      <c r="L13" t="s">
        <v>528</v>
      </c>
      <c r="M13">
        <v>1</v>
      </c>
      <c r="N13">
        <v>0</v>
      </c>
      <c r="O13" t="s">
        <v>795</v>
      </c>
      <c r="P13" t="s">
        <v>798</v>
      </c>
    </row>
    <row r="14" spans="1:16" x14ac:dyDescent="0.25">
      <c r="A14" t="s">
        <v>332</v>
      </c>
      <c r="D14" t="s">
        <v>524</v>
      </c>
      <c r="E14" t="s">
        <v>525</v>
      </c>
      <c r="F14" t="s">
        <v>526</v>
      </c>
      <c r="G14" t="s">
        <v>527</v>
      </c>
      <c r="H14">
        <v>4</v>
      </c>
      <c r="I14">
        <v>5</v>
      </c>
      <c r="J14">
        <v>1</v>
      </c>
      <c r="K14">
        <v>0</v>
      </c>
      <c r="L14" t="s">
        <v>528</v>
      </c>
      <c r="M14">
        <v>1</v>
      </c>
      <c r="N14">
        <v>0</v>
      </c>
      <c r="O14" t="s">
        <v>795</v>
      </c>
      <c r="P14" t="s">
        <v>799</v>
      </c>
    </row>
    <row r="15" spans="1:16" x14ac:dyDescent="0.25">
      <c r="A15" t="s">
        <v>333</v>
      </c>
      <c r="D15" t="s">
        <v>524</v>
      </c>
      <c r="E15" t="s">
        <v>525</v>
      </c>
      <c r="F15" t="s">
        <v>526</v>
      </c>
      <c r="G15" t="s">
        <v>527</v>
      </c>
      <c r="H15">
        <v>5</v>
      </c>
      <c r="I15">
        <v>5</v>
      </c>
      <c r="J15">
        <v>1</v>
      </c>
      <c r="K15">
        <v>0</v>
      </c>
      <c r="L15" t="s">
        <v>528</v>
      </c>
      <c r="M15">
        <v>1</v>
      </c>
      <c r="N15">
        <v>0</v>
      </c>
      <c r="O15" t="s">
        <v>795</v>
      </c>
      <c r="P15" t="s">
        <v>800</v>
      </c>
    </row>
    <row r="16" spans="1:16" x14ac:dyDescent="0.25">
      <c r="A16" t="s">
        <v>29</v>
      </c>
      <c r="D16" t="s">
        <v>524</v>
      </c>
      <c r="E16" t="s">
        <v>525</v>
      </c>
      <c r="F16" t="s">
        <v>526</v>
      </c>
      <c r="G16" t="s">
        <v>527</v>
      </c>
      <c r="H16">
        <v>6</v>
      </c>
      <c r="I16">
        <v>5</v>
      </c>
      <c r="J16">
        <v>1</v>
      </c>
      <c r="K16">
        <v>0</v>
      </c>
      <c r="L16" t="s">
        <v>528</v>
      </c>
      <c r="M16">
        <v>1</v>
      </c>
      <c r="N16">
        <v>0</v>
      </c>
      <c r="O16" t="s">
        <v>795</v>
      </c>
      <c r="P16" t="s">
        <v>801</v>
      </c>
    </row>
    <row r="17" spans="1:16" x14ac:dyDescent="0.25">
      <c r="A17" t="s">
        <v>75</v>
      </c>
      <c r="D17" t="s">
        <v>524</v>
      </c>
      <c r="E17" t="s">
        <v>525</v>
      </c>
      <c r="F17" t="s">
        <v>526</v>
      </c>
      <c r="G17" t="s">
        <v>527</v>
      </c>
      <c r="H17">
        <v>7</v>
      </c>
      <c r="I17">
        <v>5</v>
      </c>
      <c r="J17">
        <v>1</v>
      </c>
      <c r="K17">
        <v>0</v>
      </c>
      <c r="L17" t="s">
        <v>528</v>
      </c>
      <c r="M17">
        <v>1</v>
      </c>
      <c r="N17">
        <v>0</v>
      </c>
      <c r="O17" t="s">
        <v>795</v>
      </c>
      <c r="P17" t="s">
        <v>802</v>
      </c>
    </row>
    <row r="18" spans="1:16" x14ac:dyDescent="0.25">
      <c r="A18" t="s">
        <v>30</v>
      </c>
      <c r="D18" t="s">
        <v>524</v>
      </c>
      <c r="E18" t="s">
        <v>525</v>
      </c>
      <c r="F18" t="s">
        <v>526</v>
      </c>
      <c r="G18" t="s">
        <v>527</v>
      </c>
      <c r="H18">
        <v>8</v>
      </c>
      <c r="I18">
        <v>5</v>
      </c>
      <c r="J18">
        <v>1</v>
      </c>
      <c r="K18">
        <v>0</v>
      </c>
      <c r="L18" t="s">
        <v>528</v>
      </c>
      <c r="M18">
        <v>1</v>
      </c>
      <c r="N18">
        <v>0</v>
      </c>
      <c r="O18" t="s">
        <v>795</v>
      </c>
      <c r="P18" t="s">
        <v>803</v>
      </c>
    </row>
    <row r="19" spans="1:16" x14ac:dyDescent="0.25">
      <c r="A19" t="s">
        <v>76</v>
      </c>
      <c r="D19" t="s">
        <v>524</v>
      </c>
      <c r="E19" t="s">
        <v>525</v>
      </c>
      <c r="F19" t="s">
        <v>526</v>
      </c>
      <c r="G19" t="s">
        <v>527</v>
      </c>
      <c r="H19">
        <v>9</v>
      </c>
      <c r="I19">
        <v>5</v>
      </c>
      <c r="J19">
        <v>1</v>
      </c>
      <c r="K19">
        <v>0</v>
      </c>
      <c r="L19" t="s">
        <v>528</v>
      </c>
      <c r="M19">
        <v>1</v>
      </c>
      <c r="N19">
        <v>0</v>
      </c>
      <c r="O19" t="s">
        <v>795</v>
      </c>
      <c r="P19" t="s">
        <v>804</v>
      </c>
    </row>
    <row r="20" spans="1:16" x14ac:dyDescent="0.25">
      <c r="A20" t="s">
        <v>74</v>
      </c>
      <c r="D20" t="s">
        <v>524</v>
      </c>
      <c r="E20" t="s">
        <v>525</v>
      </c>
      <c r="F20" t="s">
        <v>526</v>
      </c>
      <c r="G20" t="s">
        <v>527</v>
      </c>
      <c r="H20">
        <v>10</v>
      </c>
      <c r="I20">
        <v>5</v>
      </c>
      <c r="J20">
        <v>1</v>
      </c>
      <c r="K20">
        <v>0</v>
      </c>
      <c r="L20" t="s">
        <v>528</v>
      </c>
      <c r="M20">
        <v>1</v>
      </c>
      <c r="N20">
        <v>0</v>
      </c>
      <c r="O20" t="s">
        <v>795</v>
      </c>
      <c r="P20" t="s">
        <v>805</v>
      </c>
    </row>
    <row r="21" spans="1:16" x14ac:dyDescent="0.25">
      <c r="A21" t="s">
        <v>328</v>
      </c>
      <c r="D21" t="s">
        <v>524</v>
      </c>
      <c r="E21" t="s">
        <v>525</v>
      </c>
      <c r="F21" t="s">
        <v>526</v>
      </c>
      <c r="G21" t="s">
        <v>527</v>
      </c>
      <c r="H21">
        <v>11</v>
      </c>
      <c r="I21">
        <v>5</v>
      </c>
      <c r="J21">
        <v>1</v>
      </c>
      <c r="K21">
        <v>0</v>
      </c>
      <c r="L21" t="s">
        <v>528</v>
      </c>
      <c r="M21">
        <v>1</v>
      </c>
      <c r="N21">
        <v>0</v>
      </c>
      <c r="O21" t="s">
        <v>795</v>
      </c>
      <c r="P21" t="s">
        <v>806</v>
      </c>
    </row>
    <row r="22" spans="1:16" x14ac:dyDescent="0.25">
      <c r="A22" t="s">
        <v>120</v>
      </c>
      <c r="D22" t="s">
        <v>524</v>
      </c>
      <c r="E22" t="s">
        <v>525</v>
      </c>
      <c r="F22" t="s">
        <v>526</v>
      </c>
      <c r="G22" t="s">
        <v>527</v>
      </c>
      <c r="H22">
        <v>1</v>
      </c>
      <c r="I22">
        <v>5</v>
      </c>
      <c r="J22">
        <v>1</v>
      </c>
      <c r="K22">
        <v>0</v>
      </c>
      <c r="L22" t="s">
        <v>528</v>
      </c>
      <c r="M22">
        <v>1</v>
      </c>
      <c r="N22">
        <v>0</v>
      </c>
      <c r="O22" t="s">
        <v>795</v>
      </c>
      <c r="P22" t="s">
        <v>807</v>
      </c>
    </row>
    <row r="23" spans="1:16" x14ac:dyDescent="0.25">
      <c r="A23" t="s">
        <v>334</v>
      </c>
      <c r="D23" t="s">
        <v>524</v>
      </c>
      <c r="E23" t="s">
        <v>525</v>
      </c>
      <c r="F23" t="s">
        <v>526</v>
      </c>
      <c r="G23" t="s">
        <v>527</v>
      </c>
      <c r="H23">
        <v>12</v>
      </c>
      <c r="I23">
        <v>5</v>
      </c>
      <c r="J23">
        <v>1</v>
      </c>
      <c r="K23">
        <v>0</v>
      </c>
      <c r="L23" t="s">
        <v>528</v>
      </c>
      <c r="M23">
        <v>1</v>
      </c>
      <c r="N23">
        <v>0</v>
      </c>
      <c r="O23" t="s">
        <v>795</v>
      </c>
      <c r="P23" t="s">
        <v>808</v>
      </c>
    </row>
    <row r="24" spans="1:16" x14ac:dyDescent="0.25">
      <c r="A24" t="s">
        <v>355</v>
      </c>
      <c r="D24" t="s">
        <v>524</v>
      </c>
      <c r="E24" t="s">
        <v>525</v>
      </c>
      <c r="F24" t="s">
        <v>526</v>
      </c>
      <c r="G24" t="s">
        <v>527</v>
      </c>
      <c r="H24">
        <v>23</v>
      </c>
      <c r="I24">
        <v>5</v>
      </c>
      <c r="J24">
        <v>1</v>
      </c>
      <c r="K24">
        <v>0</v>
      </c>
      <c r="L24" t="s">
        <v>528</v>
      </c>
      <c r="M24">
        <v>1</v>
      </c>
      <c r="N24">
        <v>0</v>
      </c>
      <c r="O24" t="s">
        <v>795</v>
      </c>
      <c r="P24" t="s">
        <v>809</v>
      </c>
    </row>
    <row r="25" spans="1:16" x14ac:dyDescent="0.25">
      <c r="A25" t="s">
        <v>451</v>
      </c>
      <c r="D25" t="s">
        <v>524</v>
      </c>
      <c r="E25" t="s">
        <v>525</v>
      </c>
      <c r="F25" t="s">
        <v>526</v>
      </c>
      <c r="G25" t="s">
        <v>527</v>
      </c>
      <c r="H25">
        <v>31</v>
      </c>
      <c r="I25">
        <v>5</v>
      </c>
      <c r="J25">
        <v>1</v>
      </c>
      <c r="K25">
        <v>0</v>
      </c>
      <c r="L25" t="s">
        <v>528</v>
      </c>
      <c r="M25">
        <v>1</v>
      </c>
      <c r="N25">
        <v>0</v>
      </c>
      <c r="O25" t="s">
        <v>795</v>
      </c>
      <c r="P25" t="s">
        <v>810</v>
      </c>
    </row>
    <row r="26" spans="1:16" x14ac:dyDescent="0.25">
      <c r="A26" t="s">
        <v>356</v>
      </c>
      <c r="D26" t="s">
        <v>524</v>
      </c>
      <c r="E26" t="s">
        <v>525</v>
      </c>
      <c r="F26" t="s">
        <v>526</v>
      </c>
      <c r="G26" t="s">
        <v>527</v>
      </c>
      <c r="H26">
        <v>34</v>
      </c>
      <c r="I26">
        <v>5</v>
      </c>
      <c r="J26">
        <v>1</v>
      </c>
      <c r="K26">
        <v>0</v>
      </c>
      <c r="L26" t="s">
        <v>528</v>
      </c>
      <c r="M26">
        <v>1</v>
      </c>
      <c r="N26">
        <v>0</v>
      </c>
      <c r="O26" t="s">
        <v>795</v>
      </c>
      <c r="P26" t="s">
        <v>811</v>
      </c>
    </row>
    <row r="27" spans="1:16" x14ac:dyDescent="0.25">
      <c r="A27" t="s">
        <v>455</v>
      </c>
      <c r="D27" t="s">
        <v>524</v>
      </c>
      <c r="E27" t="s">
        <v>525</v>
      </c>
      <c r="F27" t="s">
        <v>526</v>
      </c>
      <c r="G27" t="s">
        <v>527</v>
      </c>
      <c r="H27">
        <v>36</v>
      </c>
      <c r="I27">
        <v>5</v>
      </c>
      <c r="J27">
        <v>1</v>
      </c>
      <c r="K27">
        <v>0</v>
      </c>
      <c r="L27" t="s">
        <v>528</v>
      </c>
      <c r="M27">
        <v>1</v>
      </c>
      <c r="N27">
        <v>0</v>
      </c>
      <c r="O27" t="s">
        <v>795</v>
      </c>
      <c r="P27" t="s">
        <v>812</v>
      </c>
    </row>
    <row r="28" spans="1:16" x14ac:dyDescent="0.25">
      <c r="A28" t="s">
        <v>355</v>
      </c>
      <c r="D28" t="s">
        <v>524</v>
      </c>
      <c r="E28" t="s">
        <v>525</v>
      </c>
      <c r="F28" t="s">
        <v>526</v>
      </c>
      <c r="G28" t="s">
        <v>527</v>
      </c>
      <c r="H28">
        <v>56</v>
      </c>
      <c r="I28">
        <v>5</v>
      </c>
      <c r="J28">
        <v>1</v>
      </c>
      <c r="K28">
        <v>0</v>
      </c>
      <c r="L28" t="s">
        <v>528</v>
      </c>
      <c r="M28">
        <v>1</v>
      </c>
      <c r="N28">
        <v>0</v>
      </c>
      <c r="O28" t="s">
        <v>795</v>
      </c>
      <c r="P28" t="s">
        <v>813</v>
      </c>
    </row>
    <row r="29" spans="1:16" x14ac:dyDescent="0.25">
      <c r="A29" t="s">
        <v>475</v>
      </c>
      <c r="D29" t="s">
        <v>524</v>
      </c>
      <c r="E29" t="s">
        <v>525</v>
      </c>
      <c r="F29" t="s">
        <v>526</v>
      </c>
      <c r="G29" t="s">
        <v>527</v>
      </c>
      <c r="H29">
        <v>58</v>
      </c>
      <c r="I29">
        <v>5</v>
      </c>
      <c r="J29">
        <v>1</v>
      </c>
      <c r="K29">
        <v>0</v>
      </c>
      <c r="L29" t="s">
        <v>528</v>
      </c>
      <c r="M29">
        <v>1</v>
      </c>
      <c r="N29">
        <v>0</v>
      </c>
      <c r="O29" t="s">
        <v>795</v>
      </c>
      <c r="P29" t="s">
        <v>814</v>
      </c>
    </row>
    <row r="30" spans="1:16" x14ac:dyDescent="0.25">
      <c r="A30" t="s">
        <v>479</v>
      </c>
      <c r="D30" t="s">
        <v>524</v>
      </c>
      <c r="E30" t="s">
        <v>525</v>
      </c>
      <c r="F30" t="s">
        <v>526</v>
      </c>
      <c r="G30" t="s">
        <v>527</v>
      </c>
      <c r="H30">
        <v>62</v>
      </c>
      <c r="I30">
        <v>5</v>
      </c>
      <c r="J30">
        <v>1</v>
      </c>
      <c r="K30">
        <v>0</v>
      </c>
      <c r="L30" t="s">
        <v>528</v>
      </c>
      <c r="M30">
        <v>1</v>
      </c>
      <c r="N30">
        <v>0</v>
      </c>
      <c r="O30" t="s">
        <v>795</v>
      </c>
      <c r="P30" t="s">
        <v>815</v>
      </c>
    </row>
    <row r="31" spans="1:16" x14ac:dyDescent="0.25">
      <c r="A31" t="s">
        <v>480</v>
      </c>
      <c r="D31" t="s">
        <v>524</v>
      </c>
      <c r="E31" t="s">
        <v>525</v>
      </c>
      <c r="F31" t="s">
        <v>526</v>
      </c>
      <c r="G31" t="s">
        <v>527</v>
      </c>
      <c r="H31">
        <v>63</v>
      </c>
      <c r="I31">
        <v>5</v>
      </c>
      <c r="J31">
        <v>1</v>
      </c>
      <c r="K31">
        <v>0</v>
      </c>
      <c r="L31" t="s">
        <v>528</v>
      </c>
      <c r="M31">
        <v>1</v>
      </c>
      <c r="N31">
        <v>0</v>
      </c>
      <c r="O31" t="s">
        <v>795</v>
      </c>
      <c r="P31" t="s">
        <v>816</v>
      </c>
    </row>
    <row r="32" spans="1:16" x14ac:dyDescent="0.25">
      <c r="A32" t="s">
        <v>481</v>
      </c>
      <c r="D32" t="s">
        <v>524</v>
      </c>
      <c r="E32" t="s">
        <v>525</v>
      </c>
      <c r="F32" t="s">
        <v>526</v>
      </c>
      <c r="G32" t="s">
        <v>527</v>
      </c>
      <c r="H32">
        <v>64</v>
      </c>
      <c r="I32">
        <v>5</v>
      </c>
      <c r="J32">
        <v>1</v>
      </c>
      <c r="K32">
        <v>0</v>
      </c>
      <c r="L32" t="s">
        <v>528</v>
      </c>
      <c r="M32">
        <v>1</v>
      </c>
      <c r="N32">
        <v>0</v>
      </c>
      <c r="O32" t="s">
        <v>795</v>
      </c>
      <c r="P32" t="s">
        <v>817</v>
      </c>
    </row>
    <row r="33" spans="1:16" x14ac:dyDescent="0.25">
      <c r="A33" t="s">
        <v>334</v>
      </c>
      <c r="D33" t="s">
        <v>524</v>
      </c>
      <c r="E33" t="s">
        <v>525</v>
      </c>
      <c r="F33" t="s">
        <v>526</v>
      </c>
      <c r="G33" t="s">
        <v>527</v>
      </c>
      <c r="H33">
        <v>78</v>
      </c>
      <c r="I33">
        <v>5</v>
      </c>
      <c r="J33">
        <v>1</v>
      </c>
      <c r="K33">
        <v>0</v>
      </c>
      <c r="L33" t="s">
        <v>528</v>
      </c>
      <c r="M33">
        <v>1</v>
      </c>
      <c r="N33">
        <v>0</v>
      </c>
      <c r="O33" t="s">
        <v>795</v>
      </c>
      <c r="P33" t="s">
        <v>818</v>
      </c>
    </row>
    <row r="34" spans="1:16" x14ac:dyDescent="0.25">
      <c r="A34" t="s">
        <v>499</v>
      </c>
      <c r="D34" t="s">
        <v>524</v>
      </c>
      <c r="E34" t="s">
        <v>525</v>
      </c>
      <c r="F34" t="s">
        <v>526</v>
      </c>
      <c r="G34" t="s">
        <v>527</v>
      </c>
      <c r="H34">
        <v>84</v>
      </c>
      <c r="I34">
        <v>5</v>
      </c>
      <c r="J34">
        <v>1</v>
      </c>
      <c r="K34">
        <v>0</v>
      </c>
      <c r="L34" t="s">
        <v>528</v>
      </c>
      <c r="M34">
        <v>1</v>
      </c>
      <c r="N34">
        <v>0</v>
      </c>
      <c r="O34" t="s">
        <v>795</v>
      </c>
      <c r="P34" t="s">
        <v>819</v>
      </c>
    </row>
    <row r="35" spans="1:16" x14ac:dyDescent="0.25">
      <c r="A35" t="s">
        <v>503</v>
      </c>
      <c r="D35" t="s">
        <v>524</v>
      </c>
      <c r="E35" t="s">
        <v>525</v>
      </c>
      <c r="F35" t="s">
        <v>526</v>
      </c>
      <c r="G35" t="s">
        <v>527</v>
      </c>
      <c r="H35">
        <v>88</v>
      </c>
      <c r="I35">
        <v>5</v>
      </c>
      <c r="J35">
        <v>1</v>
      </c>
      <c r="K35">
        <v>0</v>
      </c>
      <c r="L35" t="s">
        <v>528</v>
      </c>
      <c r="M35">
        <v>1</v>
      </c>
      <c r="N35">
        <v>0</v>
      </c>
      <c r="O35" t="s">
        <v>795</v>
      </c>
      <c r="P35" t="s">
        <v>820</v>
      </c>
    </row>
    <row r="36" spans="1:16" x14ac:dyDescent="0.25">
      <c r="A36" t="s">
        <v>504</v>
      </c>
      <c r="D36" t="s">
        <v>524</v>
      </c>
      <c r="E36" t="s">
        <v>525</v>
      </c>
      <c r="F36" t="s">
        <v>526</v>
      </c>
      <c r="G36" t="s">
        <v>527</v>
      </c>
      <c r="H36">
        <v>90</v>
      </c>
      <c r="I36">
        <v>5</v>
      </c>
      <c r="J36">
        <v>1</v>
      </c>
      <c r="K36">
        <v>0</v>
      </c>
      <c r="L36" t="s">
        <v>528</v>
      </c>
      <c r="M36">
        <v>1</v>
      </c>
      <c r="N36">
        <v>0</v>
      </c>
      <c r="O36" t="s">
        <v>795</v>
      </c>
      <c r="P36" t="s">
        <v>821</v>
      </c>
    </row>
    <row r="37" spans="1:16" x14ac:dyDescent="0.25">
      <c r="A37" t="s">
        <v>505</v>
      </c>
      <c r="D37" t="s">
        <v>524</v>
      </c>
      <c r="E37" t="s">
        <v>525</v>
      </c>
      <c r="F37" t="s">
        <v>526</v>
      </c>
      <c r="G37" t="s">
        <v>527</v>
      </c>
      <c r="H37">
        <v>91</v>
      </c>
      <c r="I37">
        <v>5</v>
      </c>
      <c r="J37">
        <v>1</v>
      </c>
      <c r="K37">
        <v>0</v>
      </c>
      <c r="L37" t="s">
        <v>528</v>
      </c>
      <c r="M37">
        <v>1</v>
      </c>
      <c r="N37">
        <v>0</v>
      </c>
      <c r="O37" t="s">
        <v>795</v>
      </c>
      <c r="P37" t="s">
        <v>822</v>
      </c>
    </row>
    <row r="38" spans="1:16" x14ac:dyDescent="0.25">
      <c r="A38" t="s">
        <v>356</v>
      </c>
      <c r="D38" t="s">
        <v>524</v>
      </c>
      <c r="E38" t="s">
        <v>525</v>
      </c>
      <c r="F38" t="s">
        <v>526</v>
      </c>
      <c r="G38" t="s">
        <v>527</v>
      </c>
      <c r="H38">
        <v>92</v>
      </c>
      <c r="I38">
        <v>5</v>
      </c>
      <c r="J38">
        <v>1</v>
      </c>
      <c r="K38">
        <v>0</v>
      </c>
      <c r="L38" t="s">
        <v>528</v>
      </c>
      <c r="M38">
        <v>1</v>
      </c>
      <c r="N38">
        <v>0</v>
      </c>
      <c r="O38" t="s">
        <v>795</v>
      </c>
      <c r="P38" t="s">
        <v>823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workbookViewId="0">
      <selection sqref="A1:A7"/>
    </sheetView>
  </sheetViews>
  <sheetFormatPr defaultRowHeight="15" x14ac:dyDescent="0.25"/>
  <sheetData>
    <row r="1" spans="1:16" x14ac:dyDescent="0.25">
      <c r="A1" t="s">
        <v>834</v>
      </c>
    </row>
    <row r="2" spans="1:16" x14ac:dyDescent="0.25">
      <c r="A2" t="s">
        <v>357</v>
      </c>
    </row>
    <row r="3" spans="1:16" x14ac:dyDescent="0.25">
      <c r="A3" t="s">
        <v>358</v>
      </c>
    </row>
    <row r="4" spans="1:16" x14ac:dyDescent="0.25">
      <c r="A4" t="s">
        <v>1</v>
      </c>
    </row>
    <row r="5" spans="1:16" x14ac:dyDescent="0.25">
      <c r="A5" t="s">
        <v>342</v>
      </c>
    </row>
    <row r="6" spans="1:16" x14ac:dyDescent="0.25">
      <c r="A6" t="s">
        <v>343</v>
      </c>
    </row>
    <row r="7" spans="1:16" x14ac:dyDescent="0.25">
      <c r="A7" t="s">
        <v>2</v>
      </c>
    </row>
    <row r="10" spans="1:16" x14ac:dyDescent="0.25">
      <c r="A10" t="s">
        <v>507</v>
      </c>
      <c r="B10" t="s">
        <v>508</v>
      </c>
      <c r="C10" t="s">
        <v>509</v>
      </c>
      <c r="D10" t="s">
        <v>510</v>
      </c>
      <c r="E10" t="s">
        <v>511</v>
      </c>
      <c r="F10" t="s">
        <v>512</v>
      </c>
      <c r="G10" t="s">
        <v>513</v>
      </c>
      <c r="H10" t="s">
        <v>514</v>
      </c>
      <c r="I10" t="s">
        <v>515</v>
      </c>
      <c r="J10" t="s">
        <v>516</v>
      </c>
      <c r="K10" t="s">
        <v>517</v>
      </c>
      <c r="L10" t="s">
        <v>518</v>
      </c>
      <c r="M10" t="s">
        <v>519</v>
      </c>
      <c r="N10" t="s">
        <v>520</v>
      </c>
      <c r="O10" t="s">
        <v>521</v>
      </c>
      <c r="P10" t="s">
        <v>522</v>
      </c>
    </row>
    <row r="11" spans="1:16" x14ac:dyDescent="0.25">
      <c r="A11" t="s">
        <v>334</v>
      </c>
      <c r="D11" t="s">
        <v>524</v>
      </c>
      <c r="E11" t="s">
        <v>525</v>
      </c>
      <c r="F11" t="s">
        <v>526</v>
      </c>
      <c r="G11" t="s">
        <v>527</v>
      </c>
      <c r="H11">
        <v>12</v>
      </c>
      <c r="I11">
        <v>5</v>
      </c>
      <c r="J11">
        <v>1</v>
      </c>
      <c r="K11">
        <v>0</v>
      </c>
      <c r="L11" t="s">
        <v>528</v>
      </c>
      <c r="M11">
        <v>1</v>
      </c>
      <c r="N11">
        <v>0</v>
      </c>
      <c r="O11" t="s">
        <v>824</v>
      </c>
      <c r="P11" t="s">
        <v>825</v>
      </c>
    </row>
    <row r="12" spans="1:16" x14ac:dyDescent="0.25">
      <c r="A12" t="s">
        <v>355</v>
      </c>
      <c r="D12" t="s">
        <v>524</v>
      </c>
      <c r="E12" t="s">
        <v>525</v>
      </c>
      <c r="F12" t="s">
        <v>526</v>
      </c>
      <c r="G12" t="s">
        <v>527</v>
      </c>
      <c r="H12">
        <v>23</v>
      </c>
      <c r="I12">
        <v>5</v>
      </c>
      <c r="J12">
        <v>1</v>
      </c>
      <c r="K12">
        <v>0</v>
      </c>
      <c r="L12" t="s">
        <v>528</v>
      </c>
      <c r="M12">
        <v>1</v>
      </c>
      <c r="N12">
        <v>0</v>
      </c>
      <c r="O12" t="s">
        <v>824</v>
      </c>
      <c r="P12" t="s">
        <v>826</v>
      </c>
    </row>
    <row r="13" spans="1:16" x14ac:dyDescent="0.25">
      <c r="A13" t="s">
        <v>356</v>
      </c>
      <c r="D13" t="s">
        <v>524</v>
      </c>
      <c r="E13" t="s">
        <v>525</v>
      </c>
      <c r="F13" t="s">
        <v>526</v>
      </c>
      <c r="G13" t="s">
        <v>527</v>
      </c>
      <c r="H13">
        <v>34</v>
      </c>
      <c r="I13">
        <v>5</v>
      </c>
      <c r="J13">
        <v>1</v>
      </c>
      <c r="K13">
        <v>0</v>
      </c>
      <c r="L13" t="s">
        <v>528</v>
      </c>
      <c r="M13">
        <v>1</v>
      </c>
      <c r="N13">
        <v>0</v>
      </c>
      <c r="O13" t="s">
        <v>824</v>
      </c>
      <c r="P13" t="s">
        <v>827</v>
      </c>
    </row>
    <row r="14" spans="1:16" x14ac:dyDescent="0.25">
      <c r="A14" t="s">
        <v>455</v>
      </c>
      <c r="D14" t="s">
        <v>524</v>
      </c>
      <c r="E14" t="s">
        <v>525</v>
      </c>
      <c r="F14" t="s">
        <v>526</v>
      </c>
      <c r="G14" t="s">
        <v>527</v>
      </c>
      <c r="H14">
        <v>13</v>
      </c>
      <c r="I14">
        <v>5</v>
      </c>
      <c r="J14">
        <v>1</v>
      </c>
      <c r="K14">
        <v>0</v>
      </c>
      <c r="L14" t="s">
        <v>528</v>
      </c>
      <c r="M14">
        <v>1</v>
      </c>
      <c r="N14">
        <v>0</v>
      </c>
      <c r="O14" t="s">
        <v>824</v>
      </c>
      <c r="P14" t="s">
        <v>828</v>
      </c>
    </row>
    <row r="15" spans="1:16" x14ac:dyDescent="0.25">
      <c r="A15" t="s">
        <v>504</v>
      </c>
      <c r="D15" t="s">
        <v>524</v>
      </c>
      <c r="E15" t="s">
        <v>525</v>
      </c>
      <c r="F15" t="s">
        <v>526</v>
      </c>
      <c r="G15" t="s">
        <v>527</v>
      </c>
      <c r="H15">
        <v>14</v>
      </c>
      <c r="I15">
        <v>5</v>
      </c>
      <c r="J15">
        <v>1</v>
      </c>
      <c r="K15">
        <v>0</v>
      </c>
      <c r="L15" t="s">
        <v>528</v>
      </c>
      <c r="M15">
        <v>1</v>
      </c>
      <c r="N15">
        <v>0</v>
      </c>
      <c r="O15" t="s">
        <v>824</v>
      </c>
      <c r="P15" t="s">
        <v>829</v>
      </c>
    </row>
    <row r="16" spans="1:16" x14ac:dyDescent="0.25">
      <c r="A16" t="s">
        <v>505</v>
      </c>
      <c r="D16" t="s">
        <v>524</v>
      </c>
      <c r="E16" t="s">
        <v>525</v>
      </c>
      <c r="F16" t="s">
        <v>526</v>
      </c>
      <c r="G16" t="s">
        <v>527</v>
      </c>
      <c r="H16">
        <v>15</v>
      </c>
      <c r="I16">
        <v>5</v>
      </c>
      <c r="J16">
        <v>1</v>
      </c>
      <c r="K16">
        <v>0</v>
      </c>
      <c r="L16" t="s">
        <v>528</v>
      </c>
      <c r="M16">
        <v>1</v>
      </c>
      <c r="N16">
        <v>0</v>
      </c>
      <c r="O16" t="s">
        <v>824</v>
      </c>
      <c r="P16" t="s">
        <v>830</v>
      </c>
    </row>
    <row r="17" spans="1:16" x14ac:dyDescent="0.25">
      <c r="A17" t="s">
        <v>355</v>
      </c>
      <c r="D17" t="s">
        <v>524</v>
      </c>
      <c r="E17" t="s">
        <v>525</v>
      </c>
      <c r="F17" t="s">
        <v>526</v>
      </c>
      <c r="G17" t="s">
        <v>527</v>
      </c>
      <c r="H17">
        <v>23</v>
      </c>
      <c r="I17">
        <v>5</v>
      </c>
      <c r="J17">
        <v>1</v>
      </c>
      <c r="K17">
        <v>0</v>
      </c>
      <c r="L17" t="s">
        <v>528</v>
      </c>
      <c r="M17">
        <v>1</v>
      </c>
      <c r="N17">
        <v>0</v>
      </c>
      <c r="O17" t="s">
        <v>824</v>
      </c>
      <c r="P17" t="s">
        <v>831</v>
      </c>
    </row>
    <row r="18" spans="1:16" x14ac:dyDescent="0.25">
      <c r="A18" t="s">
        <v>334</v>
      </c>
      <c r="D18" t="s">
        <v>524</v>
      </c>
      <c r="E18" t="s">
        <v>525</v>
      </c>
      <c r="F18" t="s">
        <v>526</v>
      </c>
      <c r="G18" t="s">
        <v>527</v>
      </c>
      <c r="H18">
        <v>12</v>
      </c>
      <c r="I18">
        <v>5</v>
      </c>
      <c r="J18">
        <v>1</v>
      </c>
      <c r="K18">
        <v>0</v>
      </c>
      <c r="L18" t="s">
        <v>528</v>
      </c>
      <c r="M18">
        <v>1</v>
      </c>
      <c r="N18">
        <v>0</v>
      </c>
      <c r="O18" t="s">
        <v>824</v>
      </c>
      <c r="P18" t="s">
        <v>832</v>
      </c>
    </row>
    <row r="19" spans="1:16" x14ac:dyDescent="0.25">
      <c r="A19" t="s">
        <v>356</v>
      </c>
      <c r="D19" t="s">
        <v>524</v>
      </c>
      <c r="E19" t="s">
        <v>525</v>
      </c>
      <c r="F19" t="s">
        <v>526</v>
      </c>
      <c r="G19" t="s">
        <v>527</v>
      </c>
      <c r="H19">
        <v>34</v>
      </c>
      <c r="I19">
        <v>5</v>
      </c>
      <c r="J19">
        <v>1</v>
      </c>
      <c r="K19">
        <v>0</v>
      </c>
      <c r="L19" t="s">
        <v>528</v>
      </c>
      <c r="M19">
        <v>1</v>
      </c>
      <c r="N19">
        <v>0</v>
      </c>
      <c r="O19" t="s">
        <v>824</v>
      </c>
      <c r="P19" t="s">
        <v>833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G5" sqref="G5"/>
    </sheetView>
  </sheetViews>
  <sheetFormatPr defaultRowHeight="15" x14ac:dyDescent="0.25"/>
  <sheetData>
    <row r="1" spans="1:16" x14ac:dyDescent="0.25">
      <c r="A1" t="s">
        <v>843</v>
      </c>
    </row>
    <row r="2" spans="1:16" x14ac:dyDescent="0.25">
      <c r="A2" t="s">
        <v>357</v>
      </c>
    </row>
    <row r="3" spans="1:16" x14ac:dyDescent="0.25">
      <c r="A3" t="s">
        <v>358</v>
      </c>
    </row>
    <row r="4" spans="1:16" x14ac:dyDescent="0.25">
      <c r="A4" t="s">
        <v>1</v>
      </c>
    </row>
    <row r="5" spans="1:16" x14ac:dyDescent="0.25">
      <c r="A5" t="s">
        <v>342</v>
      </c>
    </row>
    <row r="6" spans="1:16" x14ac:dyDescent="0.25">
      <c r="A6" t="s">
        <v>343</v>
      </c>
    </row>
    <row r="7" spans="1:16" x14ac:dyDescent="0.25">
      <c r="A7" t="s">
        <v>2</v>
      </c>
    </row>
    <row r="10" spans="1:16" x14ac:dyDescent="0.25">
      <c r="A10" t="s">
        <v>507</v>
      </c>
      <c r="B10" t="s">
        <v>508</v>
      </c>
      <c r="C10" t="s">
        <v>509</v>
      </c>
      <c r="D10" t="s">
        <v>510</v>
      </c>
      <c r="E10" t="s">
        <v>511</v>
      </c>
      <c r="F10" t="s">
        <v>512</v>
      </c>
      <c r="G10" t="s">
        <v>513</v>
      </c>
      <c r="H10" t="s">
        <v>514</v>
      </c>
      <c r="I10" t="s">
        <v>515</v>
      </c>
      <c r="J10" t="s">
        <v>516</v>
      </c>
      <c r="K10" t="s">
        <v>517</v>
      </c>
      <c r="L10" t="s">
        <v>518</v>
      </c>
      <c r="M10" t="s">
        <v>519</v>
      </c>
      <c r="N10" t="s">
        <v>520</v>
      </c>
      <c r="O10" t="s">
        <v>521</v>
      </c>
      <c r="P10" t="s">
        <v>522</v>
      </c>
    </row>
    <row r="11" spans="1:16" x14ac:dyDescent="0.25">
      <c r="A11" t="s">
        <v>334</v>
      </c>
      <c r="D11" t="s">
        <v>624</v>
      </c>
      <c r="E11" t="s">
        <v>525</v>
      </c>
      <c r="F11" t="s">
        <v>526</v>
      </c>
      <c r="G11" t="s">
        <v>527</v>
      </c>
      <c r="H11">
        <v>12</v>
      </c>
      <c r="I11">
        <v>5</v>
      </c>
      <c r="J11">
        <v>1</v>
      </c>
      <c r="K11">
        <v>0</v>
      </c>
      <c r="L11" t="s">
        <v>528</v>
      </c>
      <c r="M11">
        <v>1</v>
      </c>
      <c r="N11">
        <v>0</v>
      </c>
      <c r="O11" t="s">
        <v>835</v>
      </c>
      <c r="P11" t="s">
        <v>836</v>
      </c>
    </row>
    <row r="12" spans="1:16" x14ac:dyDescent="0.25">
      <c r="A12" t="s">
        <v>355</v>
      </c>
      <c r="D12" t="s">
        <v>624</v>
      </c>
      <c r="E12" t="s">
        <v>525</v>
      </c>
      <c r="F12" t="s">
        <v>526</v>
      </c>
      <c r="G12" t="s">
        <v>527</v>
      </c>
      <c r="H12">
        <v>23</v>
      </c>
      <c r="I12">
        <v>5</v>
      </c>
      <c r="J12">
        <v>1</v>
      </c>
      <c r="K12">
        <v>0</v>
      </c>
      <c r="L12" t="s">
        <v>528</v>
      </c>
      <c r="M12">
        <v>1</v>
      </c>
      <c r="N12">
        <v>0</v>
      </c>
      <c r="O12" t="s">
        <v>835</v>
      </c>
      <c r="P12" t="s">
        <v>837</v>
      </c>
    </row>
    <row r="13" spans="1:16" x14ac:dyDescent="0.25">
      <c r="A13" t="s">
        <v>356</v>
      </c>
      <c r="D13" t="s">
        <v>624</v>
      </c>
      <c r="E13" t="s">
        <v>525</v>
      </c>
      <c r="F13" t="s">
        <v>526</v>
      </c>
      <c r="G13" t="s">
        <v>527</v>
      </c>
      <c r="H13">
        <v>34</v>
      </c>
      <c r="I13">
        <v>5</v>
      </c>
      <c r="J13">
        <v>1</v>
      </c>
      <c r="K13">
        <v>0</v>
      </c>
      <c r="L13" t="s">
        <v>528</v>
      </c>
      <c r="M13">
        <v>1</v>
      </c>
      <c r="N13">
        <v>0</v>
      </c>
      <c r="O13" t="s">
        <v>835</v>
      </c>
      <c r="P13" t="s">
        <v>838</v>
      </c>
    </row>
    <row r="14" spans="1:16" x14ac:dyDescent="0.25">
      <c r="A14" t="s">
        <v>455</v>
      </c>
      <c r="D14" t="s">
        <v>624</v>
      </c>
      <c r="E14" t="s">
        <v>525</v>
      </c>
      <c r="F14" t="s">
        <v>526</v>
      </c>
      <c r="G14" t="s">
        <v>527</v>
      </c>
      <c r="H14">
        <v>13</v>
      </c>
      <c r="I14">
        <v>5</v>
      </c>
      <c r="J14">
        <v>1</v>
      </c>
      <c r="K14">
        <v>0</v>
      </c>
      <c r="L14" t="s">
        <v>528</v>
      </c>
      <c r="M14">
        <v>1</v>
      </c>
      <c r="N14">
        <v>0</v>
      </c>
      <c r="O14" t="s">
        <v>835</v>
      </c>
      <c r="P14" t="s">
        <v>839</v>
      </c>
    </row>
    <row r="15" spans="1:16" x14ac:dyDescent="0.25">
      <c r="A15" t="s">
        <v>334</v>
      </c>
      <c r="D15" t="s">
        <v>624</v>
      </c>
      <c r="E15" t="s">
        <v>525</v>
      </c>
      <c r="F15" t="s">
        <v>526</v>
      </c>
      <c r="G15" t="s">
        <v>527</v>
      </c>
      <c r="H15">
        <v>12</v>
      </c>
      <c r="I15">
        <v>5</v>
      </c>
      <c r="J15">
        <v>1</v>
      </c>
      <c r="K15">
        <v>0</v>
      </c>
      <c r="L15" t="s">
        <v>528</v>
      </c>
      <c r="M15">
        <v>1</v>
      </c>
      <c r="N15">
        <v>0</v>
      </c>
      <c r="O15" t="s">
        <v>835</v>
      </c>
      <c r="P15" t="s">
        <v>840</v>
      </c>
    </row>
    <row r="16" spans="1:16" x14ac:dyDescent="0.25">
      <c r="A16" t="s">
        <v>355</v>
      </c>
      <c r="D16" t="s">
        <v>624</v>
      </c>
      <c r="E16" t="s">
        <v>525</v>
      </c>
      <c r="F16" t="s">
        <v>526</v>
      </c>
      <c r="G16" t="s">
        <v>527</v>
      </c>
      <c r="H16">
        <v>23</v>
      </c>
      <c r="I16">
        <v>5</v>
      </c>
      <c r="J16">
        <v>1</v>
      </c>
      <c r="K16">
        <v>0</v>
      </c>
      <c r="L16" t="s">
        <v>528</v>
      </c>
      <c r="M16">
        <v>1</v>
      </c>
      <c r="N16">
        <v>0</v>
      </c>
      <c r="O16" t="s">
        <v>835</v>
      </c>
      <c r="P16" t="s">
        <v>841</v>
      </c>
    </row>
    <row r="17" spans="1:16" x14ac:dyDescent="0.25">
      <c r="A17" t="s">
        <v>356</v>
      </c>
      <c r="D17" t="s">
        <v>624</v>
      </c>
      <c r="E17" t="s">
        <v>525</v>
      </c>
      <c r="F17" t="s">
        <v>526</v>
      </c>
      <c r="G17" t="s">
        <v>527</v>
      </c>
      <c r="H17">
        <v>34</v>
      </c>
      <c r="I17">
        <v>5</v>
      </c>
      <c r="J17">
        <v>1</v>
      </c>
      <c r="K17">
        <v>0</v>
      </c>
      <c r="L17" t="s">
        <v>528</v>
      </c>
      <c r="M17">
        <v>1</v>
      </c>
      <c r="N17">
        <v>0</v>
      </c>
      <c r="O17" t="s">
        <v>835</v>
      </c>
      <c r="P17" t="s">
        <v>842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9"/>
  <sheetViews>
    <sheetView zoomScale="85" zoomScaleNormal="85" workbookViewId="0">
      <selection activeCell="A2" sqref="A2:XFD3"/>
    </sheetView>
  </sheetViews>
  <sheetFormatPr defaultRowHeight="15" x14ac:dyDescent="0.25"/>
  <cols>
    <col min="1" max="1" width="29.140625" bestFit="1" customWidth="1"/>
    <col min="2" max="2" width="16.42578125" style="1" customWidth="1"/>
    <col min="3" max="3" width="21.85546875" style="1" customWidth="1"/>
    <col min="4" max="4" width="17.140625" style="1" customWidth="1"/>
    <col min="5" max="5" width="9.5703125" style="1" bestFit="1" customWidth="1"/>
    <col min="6" max="7" width="9.28515625" style="1" bestFit="1" customWidth="1"/>
    <col min="8" max="8" width="9.5703125" style="1" bestFit="1" customWidth="1"/>
    <col min="9" max="9" width="10.85546875" style="1" bestFit="1" customWidth="1"/>
    <col min="11" max="11" width="11.28515625" style="1" bestFit="1" customWidth="1"/>
    <col min="12" max="12" width="19.7109375" style="1" bestFit="1" customWidth="1"/>
    <col min="15" max="15" width="21.85546875" bestFit="1" customWidth="1"/>
    <col min="257" max="257" width="29.140625" bestFit="1" customWidth="1"/>
    <col min="258" max="258" width="16.42578125" customWidth="1"/>
    <col min="259" max="259" width="21.85546875" customWidth="1"/>
    <col min="260" max="260" width="17.140625" customWidth="1"/>
    <col min="261" max="261" width="9.5703125" bestFit="1" customWidth="1"/>
    <col min="262" max="263" width="9.28515625" bestFit="1" customWidth="1"/>
    <col min="264" max="264" width="9.5703125" bestFit="1" customWidth="1"/>
    <col min="265" max="265" width="10.85546875" bestFit="1" customWidth="1"/>
    <col min="267" max="267" width="11.28515625" bestFit="1" customWidth="1"/>
    <col min="268" max="268" width="19.7109375" bestFit="1" customWidth="1"/>
    <col min="271" max="271" width="21.85546875" bestFit="1" customWidth="1"/>
    <col min="513" max="513" width="29.140625" bestFit="1" customWidth="1"/>
    <col min="514" max="514" width="16.42578125" customWidth="1"/>
    <col min="515" max="515" width="21.85546875" customWidth="1"/>
    <col min="516" max="516" width="17.140625" customWidth="1"/>
    <col min="517" max="517" width="9.5703125" bestFit="1" customWidth="1"/>
    <col min="518" max="519" width="9.28515625" bestFit="1" customWidth="1"/>
    <col min="520" max="520" width="9.5703125" bestFit="1" customWidth="1"/>
    <col min="521" max="521" width="10.85546875" bestFit="1" customWidth="1"/>
    <col min="523" max="523" width="11.28515625" bestFit="1" customWidth="1"/>
    <col min="524" max="524" width="19.7109375" bestFit="1" customWidth="1"/>
    <col min="527" max="527" width="21.85546875" bestFit="1" customWidth="1"/>
    <col min="769" max="769" width="29.140625" bestFit="1" customWidth="1"/>
    <col min="770" max="770" width="16.42578125" customWidth="1"/>
    <col min="771" max="771" width="21.85546875" customWidth="1"/>
    <col min="772" max="772" width="17.140625" customWidth="1"/>
    <col min="773" max="773" width="9.5703125" bestFit="1" customWidth="1"/>
    <col min="774" max="775" width="9.28515625" bestFit="1" customWidth="1"/>
    <col min="776" max="776" width="9.5703125" bestFit="1" customWidth="1"/>
    <col min="777" max="777" width="10.85546875" bestFit="1" customWidth="1"/>
    <col min="779" max="779" width="11.28515625" bestFit="1" customWidth="1"/>
    <col min="780" max="780" width="19.7109375" bestFit="1" customWidth="1"/>
    <col min="783" max="783" width="21.85546875" bestFit="1" customWidth="1"/>
    <col min="1025" max="1025" width="29.140625" bestFit="1" customWidth="1"/>
    <col min="1026" max="1026" width="16.42578125" customWidth="1"/>
    <col min="1027" max="1027" width="21.85546875" customWidth="1"/>
    <col min="1028" max="1028" width="17.140625" customWidth="1"/>
    <col min="1029" max="1029" width="9.5703125" bestFit="1" customWidth="1"/>
    <col min="1030" max="1031" width="9.28515625" bestFit="1" customWidth="1"/>
    <col min="1032" max="1032" width="9.5703125" bestFit="1" customWidth="1"/>
    <col min="1033" max="1033" width="10.85546875" bestFit="1" customWidth="1"/>
    <col min="1035" max="1035" width="11.28515625" bestFit="1" customWidth="1"/>
    <col min="1036" max="1036" width="19.7109375" bestFit="1" customWidth="1"/>
    <col min="1039" max="1039" width="21.85546875" bestFit="1" customWidth="1"/>
    <col min="1281" max="1281" width="29.140625" bestFit="1" customWidth="1"/>
    <col min="1282" max="1282" width="16.42578125" customWidth="1"/>
    <col min="1283" max="1283" width="21.85546875" customWidth="1"/>
    <col min="1284" max="1284" width="17.140625" customWidth="1"/>
    <col min="1285" max="1285" width="9.5703125" bestFit="1" customWidth="1"/>
    <col min="1286" max="1287" width="9.28515625" bestFit="1" customWidth="1"/>
    <col min="1288" max="1288" width="9.5703125" bestFit="1" customWidth="1"/>
    <col min="1289" max="1289" width="10.85546875" bestFit="1" customWidth="1"/>
    <col min="1291" max="1291" width="11.28515625" bestFit="1" customWidth="1"/>
    <col min="1292" max="1292" width="19.7109375" bestFit="1" customWidth="1"/>
    <col min="1295" max="1295" width="21.85546875" bestFit="1" customWidth="1"/>
    <col min="1537" max="1537" width="29.140625" bestFit="1" customWidth="1"/>
    <col min="1538" max="1538" width="16.42578125" customWidth="1"/>
    <col min="1539" max="1539" width="21.85546875" customWidth="1"/>
    <col min="1540" max="1540" width="17.140625" customWidth="1"/>
    <col min="1541" max="1541" width="9.5703125" bestFit="1" customWidth="1"/>
    <col min="1542" max="1543" width="9.28515625" bestFit="1" customWidth="1"/>
    <col min="1544" max="1544" width="9.5703125" bestFit="1" customWidth="1"/>
    <col min="1545" max="1545" width="10.85546875" bestFit="1" customWidth="1"/>
    <col min="1547" max="1547" width="11.28515625" bestFit="1" customWidth="1"/>
    <col min="1548" max="1548" width="19.7109375" bestFit="1" customWidth="1"/>
    <col min="1551" max="1551" width="21.85546875" bestFit="1" customWidth="1"/>
    <col min="1793" max="1793" width="29.140625" bestFit="1" customWidth="1"/>
    <col min="1794" max="1794" width="16.42578125" customWidth="1"/>
    <col min="1795" max="1795" width="21.85546875" customWidth="1"/>
    <col min="1796" max="1796" width="17.140625" customWidth="1"/>
    <col min="1797" max="1797" width="9.5703125" bestFit="1" customWidth="1"/>
    <col min="1798" max="1799" width="9.28515625" bestFit="1" customWidth="1"/>
    <col min="1800" max="1800" width="9.5703125" bestFit="1" customWidth="1"/>
    <col min="1801" max="1801" width="10.85546875" bestFit="1" customWidth="1"/>
    <col min="1803" max="1803" width="11.28515625" bestFit="1" customWidth="1"/>
    <col min="1804" max="1804" width="19.7109375" bestFit="1" customWidth="1"/>
    <col min="1807" max="1807" width="21.85546875" bestFit="1" customWidth="1"/>
    <col min="2049" max="2049" width="29.140625" bestFit="1" customWidth="1"/>
    <col min="2050" max="2050" width="16.42578125" customWidth="1"/>
    <col min="2051" max="2051" width="21.85546875" customWidth="1"/>
    <col min="2052" max="2052" width="17.140625" customWidth="1"/>
    <col min="2053" max="2053" width="9.5703125" bestFit="1" customWidth="1"/>
    <col min="2054" max="2055" width="9.28515625" bestFit="1" customWidth="1"/>
    <col min="2056" max="2056" width="9.5703125" bestFit="1" customWidth="1"/>
    <col min="2057" max="2057" width="10.85546875" bestFit="1" customWidth="1"/>
    <col min="2059" max="2059" width="11.28515625" bestFit="1" customWidth="1"/>
    <col min="2060" max="2060" width="19.7109375" bestFit="1" customWidth="1"/>
    <col min="2063" max="2063" width="21.85546875" bestFit="1" customWidth="1"/>
    <col min="2305" max="2305" width="29.140625" bestFit="1" customWidth="1"/>
    <col min="2306" max="2306" width="16.42578125" customWidth="1"/>
    <col min="2307" max="2307" width="21.85546875" customWidth="1"/>
    <col min="2308" max="2308" width="17.140625" customWidth="1"/>
    <col min="2309" max="2309" width="9.5703125" bestFit="1" customWidth="1"/>
    <col min="2310" max="2311" width="9.28515625" bestFit="1" customWidth="1"/>
    <col min="2312" max="2312" width="9.5703125" bestFit="1" customWidth="1"/>
    <col min="2313" max="2313" width="10.85546875" bestFit="1" customWidth="1"/>
    <col min="2315" max="2315" width="11.28515625" bestFit="1" customWidth="1"/>
    <col min="2316" max="2316" width="19.7109375" bestFit="1" customWidth="1"/>
    <col min="2319" max="2319" width="21.85546875" bestFit="1" customWidth="1"/>
    <col min="2561" max="2561" width="29.140625" bestFit="1" customWidth="1"/>
    <col min="2562" max="2562" width="16.42578125" customWidth="1"/>
    <col min="2563" max="2563" width="21.85546875" customWidth="1"/>
    <col min="2564" max="2564" width="17.140625" customWidth="1"/>
    <col min="2565" max="2565" width="9.5703125" bestFit="1" customWidth="1"/>
    <col min="2566" max="2567" width="9.28515625" bestFit="1" customWidth="1"/>
    <col min="2568" max="2568" width="9.5703125" bestFit="1" customWidth="1"/>
    <col min="2569" max="2569" width="10.85546875" bestFit="1" customWidth="1"/>
    <col min="2571" max="2571" width="11.28515625" bestFit="1" customWidth="1"/>
    <col min="2572" max="2572" width="19.7109375" bestFit="1" customWidth="1"/>
    <col min="2575" max="2575" width="21.85546875" bestFit="1" customWidth="1"/>
    <col min="2817" max="2817" width="29.140625" bestFit="1" customWidth="1"/>
    <col min="2818" max="2818" width="16.42578125" customWidth="1"/>
    <col min="2819" max="2819" width="21.85546875" customWidth="1"/>
    <col min="2820" max="2820" width="17.140625" customWidth="1"/>
    <col min="2821" max="2821" width="9.5703125" bestFit="1" customWidth="1"/>
    <col min="2822" max="2823" width="9.28515625" bestFit="1" customWidth="1"/>
    <col min="2824" max="2824" width="9.5703125" bestFit="1" customWidth="1"/>
    <col min="2825" max="2825" width="10.85546875" bestFit="1" customWidth="1"/>
    <col min="2827" max="2827" width="11.28515625" bestFit="1" customWidth="1"/>
    <col min="2828" max="2828" width="19.7109375" bestFit="1" customWidth="1"/>
    <col min="2831" max="2831" width="21.85546875" bestFit="1" customWidth="1"/>
    <col min="3073" max="3073" width="29.140625" bestFit="1" customWidth="1"/>
    <col min="3074" max="3074" width="16.42578125" customWidth="1"/>
    <col min="3075" max="3075" width="21.85546875" customWidth="1"/>
    <col min="3076" max="3076" width="17.140625" customWidth="1"/>
    <col min="3077" max="3077" width="9.5703125" bestFit="1" customWidth="1"/>
    <col min="3078" max="3079" width="9.28515625" bestFit="1" customWidth="1"/>
    <col min="3080" max="3080" width="9.5703125" bestFit="1" customWidth="1"/>
    <col min="3081" max="3081" width="10.85546875" bestFit="1" customWidth="1"/>
    <col min="3083" max="3083" width="11.28515625" bestFit="1" customWidth="1"/>
    <col min="3084" max="3084" width="19.7109375" bestFit="1" customWidth="1"/>
    <col min="3087" max="3087" width="21.85546875" bestFit="1" customWidth="1"/>
    <col min="3329" max="3329" width="29.140625" bestFit="1" customWidth="1"/>
    <col min="3330" max="3330" width="16.42578125" customWidth="1"/>
    <col min="3331" max="3331" width="21.85546875" customWidth="1"/>
    <col min="3332" max="3332" width="17.140625" customWidth="1"/>
    <col min="3333" max="3333" width="9.5703125" bestFit="1" customWidth="1"/>
    <col min="3334" max="3335" width="9.28515625" bestFit="1" customWidth="1"/>
    <col min="3336" max="3336" width="9.5703125" bestFit="1" customWidth="1"/>
    <col min="3337" max="3337" width="10.85546875" bestFit="1" customWidth="1"/>
    <col min="3339" max="3339" width="11.28515625" bestFit="1" customWidth="1"/>
    <col min="3340" max="3340" width="19.7109375" bestFit="1" customWidth="1"/>
    <col min="3343" max="3343" width="21.85546875" bestFit="1" customWidth="1"/>
    <col min="3585" max="3585" width="29.140625" bestFit="1" customWidth="1"/>
    <col min="3586" max="3586" width="16.42578125" customWidth="1"/>
    <col min="3587" max="3587" width="21.85546875" customWidth="1"/>
    <col min="3588" max="3588" width="17.140625" customWidth="1"/>
    <col min="3589" max="3589" width="9.5703125" bestFit="1" customWidth="1"/>
    <col min="3590" max="3591" width="9.28515625" bestFit="1" customWidth="1"/>
    <col min="3592" max="3592" width="9.5703125" bestFit="1" customWidth="1"/>
    <col min="3593" max="3593" width="10.85546875" bestFit="1" customWidth="1"/>
    <col min="3595" max="3595" width="11.28515625" bestFit="1" customWidth="1"/>
    <col min="3596" max="3596" width="19.7109375" bestFit="1" customWidth="1"/>
    <col min="3599" max="3599" width="21.85546875" bestFit="1" customWidth="1"/>
    <col min="3841" max="3841" width="29.140625" bestFit="1" customWidth="1"/>
    <col min="3842" max="3842" width="16.42578125" customWidth="1"/>
    <col min="3843" max="3843" width="21.85546875" customWidth="1"/>
    <col min="3844" max="3844" width="17.140625" customWidth="1"/>
    <col min="3845" max="3845" width="9.5703125" bestFit="1" customWidth="1"/>
    <col min="3846" max="3847" width="9.28515625" bestFit="1" customWidth="1"/>
    <col min="3848" max="3848" width="9.5703125" bestFit="1" customWidth="1"/>
    <col min="3849" max="3849" width="10.85546875" bestFit="1" customWidth="1"/>
    <col min="3851" max="3851" width="11.28515625" bestFit="1" customWidth="1"/>
    <col min="3852" max="3852" width="19.7109375" bestFit="1" customWidth="1"/>
    <col min="3855" max="3855" width="21.85546875" bestFit="1" customWidth="1"/>
    <col min="4097" max="4097" width="29.140625" bestFit="1" customWidth="1"/>
    <col min="4098" max="4098" width="16.42578125" customWidth="1"/>
    <col min="4099" max="4099" width="21.85546875" customWidth="1"/>
    <col min="4100" max="4100" width="17.140625" customWidth="1"/>
    <col min="4101" max="4101" width="9.5703125" bestFit="1" customWidth="1"/>
    <col min="4102" max="4103" width="9.28515625" bestFit="1" customWidth="1"/>
    <col min="4104" max="4104" width="9.5703125" bestFit="1" customWidth="1"/>
    <col min="4105" max="4105" width="10.85546875" bestFit="1" customWidth="1"/>
    <col min="4107" max="4107" width="11.28515625" bestFit="1" customWidth="1"/>
    <col min="4108" max="4108" width="19.7109375" bestFit="1" customWidth="1"/>
    <col min="4111" max="4111" width="21.85546875" bestFit="1" customWidth="1"/>
    <col min="4353" max="4353" width="29.140625" bestFit="1" customWidth="1"/>
    <col min="4354" max="4354" width="16.42578125" customWidth="1"/>
    <col min="4355" max="4355" width="21.85546875" customWidth="1"/>
    <col min="4356" max="4356" width="17.140625" customWidth="1"/>
    <col min="4357" max="4357" width="9.5703125" bestFit="1" customWidth="1"/>
    <col min="4358" max="4359" width="9.28515625" bestFit="1" customWidth="1"/>
    <col min="4360" max="4360" width="9.5703125" bestFit="1" customWidth="1"/>
    <col min="4361" max="4361" width="10.85546875" bestFit="1" customWidth="1"/>
    <col min="4363" max="4363" width="11.28515625" bestFit="1" customWidth="1"/>
    <col min="4364" max="4364" width="19.7109375" bestFit="1" customWidth="1"/>
    <col min="4367" max="4367" width="21.85546875" bestFit="1" customWidth="1"/>
    <col min="4609" max="4609" width="29.140625" bestFit="1" customWidth="1"/>
    <col min="4610" max="4610" width="16.42578125" customWidth="1"/>
    <col min="4611" max="4611" width="21.85546875" customWidth="1"/>
    <col min="4612" max="4612" width="17.140625" customWidth="1"/>
    <col min="4613" max="4613" width="9.5703125" bestFit="1" customWidth="1"/>
    <col min="4614" max="4615" width="9.28515625" bestFit="1" customWidth="1"/>
    <col min="4616" max="4616" width="9.5703125" bestFit="1" customWidth="1"/>
    <col min="4617" max="4617" width="10.85546875" bestFit="1" customWidth="1"/>
    <col min="4619" max="4619" width="11.28515625" bestFit="1" customWidth="1"/>
    <col min="4620" max="4620" width="19.7109375" bestFit="1" customWidth="1"/>
    <col min="4623" max="4623" width="21.85546875" bestFit="1" customWidth="1"/>
    <col min="4865" max="4865" width="29.140625" bestFit="1" customWidth="1"/>
    <col min="4866" max="4866" width="16.42578125" customWidth="1"/>
    <col min="4867" max="4867" width="21.85546875" customWidth="1"/>
    <col min="4868" max="4868" width="17.140625" customWidth="1"/>
    <col min="4869" max="4869" width="9.5703125" bestFit="1" customWidth="1"/>
    <col min="4870" max="4871" width="9.28515625" bestFit="1" customWidth="1"/>
    <col min="4872" max="4872" width="9.5703125" bestFit="1" customWidth="1"/>
    <col min="4873" max="4873" width="10.85546875" bestFit="1" customWidth="1"/>
    <col min="4875" max="4875" width="11.28515625" bestFit="1" customWidth="1"/>
    <col min="4876" max="4876" width="19.7109375" bestFit="1" customWidth="1"/>
    <col min="4879" max="4879" width="21.85546875" bestFit="1" customWidth="1"/>
    <col min="5121" max="5121" width="29.140625" bestFit="1" customWidth="1"/>
    <col min="5122" max="5122" width="16.42578125" customWidth="1"/>
    <col min="5123" max="5123" width="21.85546875" customWidth="1"/>
    <col min="5124" max="5124" width="17.140625" customWidth="1"/>
    <col min="5125" max="5125" width="9.5703125" bestFit="1" customWidth="1"/>
    <col min="5126" max="5127" width="9.28515625" bestFit="1" customWidth="1"/>
    <col min="5128" max="5128" width="9.5703125" bestFit="1" customWidth="1"/>
    <col min="5129" max="5129" width="10.85546875" bestFit="1" customWidth="1"/>
    <col min="5131" max="5131" width="11.28515625" bestFit="1" customWidth="1"/>
    <col min="5132" max="5132" width="19.7109375" bestFit="1" customWidth="1"/>
    <col min="5135" max="5135" width="21.85546875" bestFit="1" customWidth="1"/>
    <col min="5377" max="5377" width="29.140625" bestFit="1" customWidth="1"/>
    <col min="5378" max="5378" width="16.42578125" customWidth="1"/>
    <col min="5379" max="5379" width="21.85546875" customWidth="1"/>
    <col min="5380" max="5380" width="17.140625" customWidth="1"/>
    <col min="5381" max="5381" width="9.5703125" bestFit="1" customWidth="1"/>
    <col min="5382" max="5383" width="9.28515625" bestFit="1" customWidth="1"/>
    <col min="5384" max="5384" width="9.5703125" bestFit="1" customWidth="1"/>
    <col min="5385" max="5385" width="10.85546875" bestFit="1" customWidth="1"/>
    <col min="5387" max="5387" width="11.28515625" bestFit="1" customWidth="1"/>
    <col min="5388" max="5388" width="19.7109375" bestFit="1" customWidth="1"/>
    <col min="5391" max="5391" width="21.85546875" bestFit="1" customWidth="1"/>
    <col min="5633" max="5633" width="29.140625" bestFit="1" customWidth="1"/>
    <col min="5634" max="5634" width="16.42578125" customWidth="1"/>
    <col min="5635" max="5635" width="21.85546875" customWidth="1"/>
    <col min="5636" max="5636" width="17.140625" customWidth="1"/>
    <col min="5637" max="5637" width="9.5703125" bestFit="1" customWidth="1"/>
    <col min="5638" max="5639" width="9.28515625" bestFit="1" customWidth="1"/>
    <col min="5640" max="5640" width="9.5703125" bestFit="1" customWidth="1"/>
    <col min="5641" max="5641" width="10.85546875" bestFit="1" customWidth="1"/>
    <col min="5643" max="5643" width="11.28515625" bestFit="1" customWidth="1"/>
    <col min="5644" max="5644" width="19.7109375" bestFit="1" customWidth="1"/>
    <col min="5647" max="5647" width="21.85546875" bestFit="1" customWidth="1"/>
    <col min="5889" max="5889" width="29.140625" bestFit="1" customWidth="1"/>
    <col min="5890" max="5890" width="16.42578125" customWidth="1"/>
    <col min="5891" max="5891" width="21.85546875" customWidth="1"/>
    <col min="5892" max="5892" width="17.140625" customWidth="1"/>
    <col min="5893" max="5893" width="9.5703125" bestFit="1" customWidth="1"/>
    <col min="5894" max="5895" width="9.28515625" bestFit="1" customWidth="1"/>
    <col min="5896" max="5896" width="9.5703125" bestFit="1" customWidth="1"/>
    <col min="5897" max="5897" width="10.85546875" bestFit="1" customWidth="1"/>
    <col min="5899" max="5899" width="11.28515625" bestFit="1" customWidth="1"/>
    <col min="5900" max="5900" width="19.7109375" bestFit="1" customWidth="1"/>
    <col min="5903" max="5903" width="21.85546875" bestFit="1" customWidth="1"/>
    <col min="6145" max="6145" width="29.140625" bestFit="1" customWidth="1"/>
    <col min="6146" max="6146" width="16.42578125" customWidth="1"/>
    <col min="6147" max="6147" width="21.85546875" customWidth="1"/>
    <col min="6148" max="6148" width="17.140625" customWidth="1"/>
    <col min="6149" max="6149" width="9.5703125" bestFit="1" customWidth="1"/>
    <col min="6150" max="6151" width="9.28515625" bestFit="1" customWidth="1"/>
    <col min="6152" max="6152" width="9.5703125" bestFit="1" customWidth="1"/>
    <col min="6153" max="6153" width="10.85546875" bestFit="1" customWidth="1"/>
    <col min="6155" max="6155" width="11.28515625" bestFit="1" customWidth="1"/>
    <col min="6156" max="6156" width="19.7109375" bestFit="1" customWidth="1"/>
    <col min="6159" max="6159" width="21.85546875" bestFit="1" customWidth="1"/>
    <col min="6401" max="6401" width="29.140625" bestFit="1" customWidth="1"/>
    <col min="6402" max="6402" width="16.42578125" customWidth="1"/>
    <col min="6403" max="6403" width="21.85546875" customWidth="1"/>
    <col min="6404" max="6404" width="17.140625" customWidth="1"/>
    <col min="6405" max="6405" width="9.5703125" bestFit="1" customWidth="1"/>
    <col min="6406" max="6407" width="9.28515625" bestFit="1" customWidth="1"/>
    <col min="6408" max="6408" width="9.5703125" bestFit="1" customWidth="1"/>
    <col min="6409" max="6409" width="10.85546875" bestFit="1" customWidth="1"/>
    <col min="6411" max="6411" width="11.28515625" bestFit="1" customWidth="1"/>
    <col min="6412" max="6412" width="19.7109375" bestFit="1" customWidth="1"/>
    <col min="6415" max="6415" width="21.85546875" bestFit="1" customWidth="1"/>
    <col min="6657" max="6657" width="29.140625" bestFit="1" customWidth="1"/>
    <col min="6658" max="6658" width="16.42578125" customWidth="1"/>
    <col min="6659" max="6659" width="21.85546875" customWidth="1"/>
    <col min="6660" max="6660" width="17.140625" customWidth="1"/>
    <col min="6661" max="6661" width="9.5703125" bestFit="1" customWidth="1"/>
    <col min="6662" max="6663" width="9.28515625" bestFit="1" customWidth="1"/>
    <col min="6664" max="6664" width="9.5703125" bestFit="1" customWidth="1"/>
    <col min="6665" max="6665" width="10.85546875" bestFit="1" customWidth="1"/>
    <col min="6667" max="6667" width="11.28515625" bestFit="1" customWidth="1"/>
    <col min="6668" max="6668" width="19.7109375" bestFit="1" customWidth="1"/>
    <col min="6671" max="6671" width="21.85546875" bestFit="1" customWidth="1"/>
    <col min="6913" max="6913" width="29.140625" bestFit="1" customWidth="1"/>
    <col min="6914" max="6914" width="16.42578125" customWidth="1"/>
    <col min="6915" max="6915" width="21.85546875" customWidth="1"/>
    <col min="6916" max="6916" width="17.140625" customWidth="1"/>
    <col min="6917" max="6917" width="9.5703125" bestFit="1" customWidth="1"/>
    <col min="6918" max="6919" width="9.28515625" bestFit="1" customWidth="1"/>
    <col min="6920" max="6920" width="9.5703125" bestFit="1" customWidth="1"/>
    <col min="6921" max="6921" width="10.85546875" bestFit="1" customWidth="1"/>
    <col min="6923" max="6923" width="11.28515625" bestFit="1" customWidth="1"/>
    <col min="6924" max="6924" width="19.7109375" bestFit="1" customWidth="1"/>
    <col min="6927" max="6927" width="21.85546875" bestFit="1" customWidth="1"/>
    <col min="7169" max="7169" width="29.140625" bestFit="1" customWidth="1"/>
    <col min="7170" max="7170" width="16.42578125" customWidth="1"/>
    <col min="7171" max="7171" width="21.85546875" customWidth="1"/>
    <col min="7172" max="7172" width="17.140625" customWidth="1"/>
    <col min="7173" max="7173" width="9.5703125" bestFit="1" customWidth="1"/>
    <col min="7174" max="7175" width="9.28515625" bestFit="1" customWidth="1"/>
    <col min="7176" max="7176" width="9.5703125" bestFit="1" customWidth="1"/>
    <col min="7177" max="7177" width="10.85546875" bestFit="1" customWidth="1"/>
    <col min="7179" max="7179" width="11.28515625" bestFit="1" customWidth="1"/>
    <col min="7180" max="7180" width="19.7109375" bestFit="1" customWidth="1"/>
    <col min="7183" max="7183" width="21.85546875" bestFit="1" customWidth="1"/>
    <col min="7425" max="7425" width="29.140625" bestFit="1" customWidth="1"/>
    <col min="7426" max="7426" width="16.42578125" customWidth="1"/>
    <col min="7427" max="7427" width="21.85546875" customWidth="1"/>
    <col min="7428" max="7428" width="17.140625" customWidth="1"/>
    <col min="7429" max="7429" width="9.5703125" bestFit="1" customWidth="1"/>
    <col min="7430" max="7431" width="9.28515625" bestFit="1" customWidth="1"/>
    <col min="7432" max="7432" width="9.5703125" bestFit="1" customWidth="1"/>
    <col min="7433" max="7433" width="10.85546875" bestFit="1" customWidth="1"/>
    <col min="7435" max="7435" width="11.28515625" bestFit="1" customWidth="1"/>
    <col min="7436" max="7436" width="19.7109375" bestFit="1" customWidth="1"/>
    <col min="7439" max="7439" width="21.85546875" bestFit="1" customWidth="1"/>
    <col min="7681" max="7681" width="29.140625" bestFit="1" customWidth="1"/>
    <col min="7682" max="7682" width="16.42578125" customWidth="1"/>
    <col min="7683" max="7683" width="21.85546875" customWidth="1"/>
    <col min="7684" max="7684" width="17.140625" customWidth="1"/>
    <col min="7685" max="7685" width="9.5703125" bestFit="1" customWidth="1"/>
    <col min="7686" max="7687" width="9.28515625" bestFit="1" customWidth="1"/>
    <col min="7688" max="7688" width="9.5703125" bestFit="1" customWidth="1"/>
    <col min="7689" max="7689" width="10.85546875" bestFit="1" customWidth="1"/>
    <col min="7691" max="7691" width="11.28515625" bestFit="1" customWidth="1"/>
    <col min="7692" max="7692" width="19.7109375" bestFit="1" customWidth="1"/>
    <col min="7695" max="7695" width="21.85546875" bestFit="1" customWidth="1"/>
    <col min="7937" max="7937" width="29.140625" bestFit="1" customWidth="1"/>
    <col min="7938" max="7938" width="16.42578125" customWidth="1"/>
    <col min="7939" max="7939" width="21.85546875" customWidth="1"/>
    <col min="7940" max="7940" width="17.140625" customWidth="1"/>
    <col min="7941" max="7941" width="9.5703125" bestFit="1" customWidth="1"/>
    <col min="7942" max="7943" width="9.28515625" bestFit="1" customWidth="1"/>
    <col min="7944" max="7944" width="9.5703125" bestFit="1" customWidth="1"/>
    <col min="7945" max="7945" width="10.85546875" bestFit="1" customWidth="1"/>
    <col min="7947" max="7947" width="11.28515625" bestFit="1" customWidth="1"/>
    <col min="7948" max="7948" width="19.7109375" bestFit="1" customWidth="1"/>
    <col min="7951" max="7951" width="21.85546875" bestFit="1" customWidth="1"/>
    <col min="8193" max="8193" width="29.140625" bestFit="1" customWidth="1"/>
    <col min="8194" max="8194" width="16.42578125" customWidth="1"/>
    <col min="8195" max="8195" width="21.85546875" customWidth="1"/>
    <col min="8196" max="8196" width="17.140625" customWidth="1"/>
    <col min="8197" max="8197" width="9.5703125" bestFit="1" customWidth="1"/>
    <col min="8198" max="8199" width="9.28515625" bestFit="1" customWidth="1"/>
    <col min="8200" max="8200" width="9.5703125" bestFit="1" customWidth="1"/>
    <col min="8201" max="8201" width="10.85546875" bestFit="1" customWidth="1"/>
    <col min="8203" max="8203" width="11.28515625" bestFit="1" customWidth="1"/>
    <col min="8204" max="8204" width="19.7109375" bestFit="1" customWidth="1"/>
    <col min="8207" max="8207" width="21.85546875" bestFit="1" customWidth="1"/>
    <col min="8449" max="8449" width="29.140625" bestFit="1" customWidth="1"/>
    <col min="8450" max="8450" width="16.42578125" customWidth="1"/>
    <col min="8451" max="8451" width="21.85546875" customWidth="1"/>
    <col min="8452" max="8452" width="17.140625" customWidth="1"/>
    <col min="8453" max="8453" width="9.5703125" bestFit="1" customWidth="1"/>
    <col min="8454" max="8455" width="9.28515625" bestFit="1" customWidth="1"/>
    <col min="8456" max="8456" width="9.5703125" bestFit="1" customWidth="1"/>
    <col min="8457" max="8457" width="10.85546875" bestFit="1" customWidth="1"/>
    <col min="8459" max="8459" width="11.28515625" bestFit="1" customWidth="1"/>
    <col min="8460" max="8460" width="19.7109375" bestFit="1" customWidth="1"/>
    <col min="8463" max="8463" width="21.85546875" bestFit="1" customWidth="1"/>
    <col min="8705" max="8705" width="29.140625" bestFit="1" customWidth="1"/>
    <col min="8706" max="8706" width="16.42578125" customWidth="1"/>
    <col min="8707" max="8707" width="21.85546875" customWidth="1"/>
    <col min="8708" max="8708" width="17.140625" customWidth="1"/>
    <col min="8709" max="8709" width="9.5703125" bestFit="1" customWidth="1"/>
    <col min="8710" max="8711" width="9.28515625" bestFit="1" customWidth="1"/>
    <col min="8712" max="8712" width="9.5703125" bestFit="1" customWidth="1"/>
    <col min="8713" max="8713" width="10.85546875" bestFit="1" customWidth="1"/>
    <col min="8715" max="8715" width="11.28515625" bestFit="1" customWidth="1"/>
    <col min="8716" max="8716" width="19.7109375" bestFit="1" customWidth="1"/>
    <col min="8719" max="8719" width="21.85546875" bestFit="1" customWidth="1"/>
    <col min="8961" max="8961" width="29.140625" bestFit="1" customWidth="1"/>
    <col min="8962" max="8962" width="16.42578125" customWidth="1"/>
    <col min="8963" max="8963" width="21.85546875" customWidth="1"/>
    <col min="8964" max="8964" width="17.140625" customWidth="1"/>
    <col min="8965" max="8965" width="9.5703125" bestFit="1" customWidth="1"/>
    <col min="8966" max="8967" width="9.28515625" bestFit="1" customWidth="1"/>
    <col min="8968" max="8968" width="9.5703125" bestFit="1" customWidth="1"/>
    <col min="8969" max="8969" width="10.85546875" bestFit="1" customWidth="1"/>
    <col min="8971" max="8971" width="11.28515625" bestFit="1" customWidth="1"/>
    <col min="8972" max="8972" width="19.7109375" bestFit="1" customWidth="1"/>
    <col min="8975" max="8975" width="21.85546875" bestFit="1" customWidth="1"/>
    <col min="9217" max="9217" width="29.140625" bestFit="1" customWidth="1"/>
    <col min="9218" max="9218" width="16.42578125" customWidth="1"/>
    <col min="9219" max="9219" width="21.85546875" customWidth="1"/>
    <col min="9220" max="9220" width="17.140625" customWidth="1"/>
    <col min="9221" max="9221" width="9.5703125" bestFit="1" customWidth="1"/>
    <col min="9222" max="9223" width="9.28515625" bestFit="1" customWidth="1"/>
    <col min="9224" max="9224" width="9.5703125" bestFit="1" customWidth="1"/>
    <col min="9225" max="9225" width="10.85546875" bestFit="1" customWidth="1"/>
    <col min="9227" max="9227" width="11.28515625" bestFit="1" customWidth="1"/>
    <col min="9228" max="9228" width="19.7109375" bestFit="1" customWidth="1"/>
    <col min="9231" max="9231" width="21.85546875" bestFit="1" customWidth="1"/>
    <col min="9473" max="9473" width="29.140625" bestFit="1" customWidth="1"/>
    <col min="9474" max="9474" width="16.42578125" customWidth="1"/>
    <col min="9475" max="9475" width="21.85546875" customWidth="1"/>
    <col min="9476" max="9476" width="17.140625" customWidth="1"/>
    <col min="9477" max="9477" width="9.5703125" bestFit="1" customWidth="1"/>
    <col min="9478" max="9479" width="9.28515625" bestFit="1" customWidth="1"/>
    <col min="9480" max="9480" width="9.5703125" bestFit="1" customWidth="1"/>
    <col min="9481" max="9481" width="10.85546875" bestFit="1" customWidth="1"/>
    <col min="9483" max="9483" width="11.28515625" bestFit="1" customWidth="1"/>
    <col min="9484" max="9484" width="19.7109375" bestFit="1" customWidth="1"/>
    <col min="9487" max="9487" width="21.85546875" bestFit="1" customWidth="1"/>
    <col min="9729" max="9729" width="29.140625" bestFit="1" customWidth="1"/>
    <col min="9730" max="9730" width="16.42578125" customWidth="1"/>
    <col min="9731" max="9731" width="21.85546875" customWidth="1"/>
    <col min="9732" max="9732" width="17.140625" customWidth="1"/>
    <col min="9733" max="9733" width="9.5703125" bestFit="1" customWidth="1"/>
    <col min="9734" max="9735" width="9.28515625" bestFit="1" customWidth="1"/>
    <col min="9736" max="9736" width="9.5703125" bestFit="1" customWidth="1"/>
    <col min="9737" max="9737" width="10.85546875" bestFit="1" customWidth="1"/>
    <col min="9739" max="9739" width="11.28515625" bestFit="1" customWidth="1"/>
    <col min="9740" max="9740" width="19.7109375" bestFit="1" customWidth="1"/>
    <col min="9743" max="9743" width="21.85546875" bestFit="1" customWidth="1"/>
    <col min="9985" max="9985" width="29.140625" bestFit="1" customWidth="1"/>
    <col min="9986" max="9986" width="16.42578125" customWidth="1"/>
    <col min="9987" max="9987" width="21.85546875" customWidth="1"/>
    <col min="9988" max="9988" width="17.140625" customWidth="1"/>
    <col min="9989" max="9989" width="9.5703125" bestFit="1" customWidth="1"/>
    <col min="9990" max="9991" width="9.28515625" bestFit="1" customWidth="1"/>
    <col min="9992" max="9992" width="9.5703125" bestFit="1" customWidth="1"/>
    <col min="9993" max="9993" width="10.85546875" bestFit="1" customWidth="1"/>
    <col min="9995" max="9995" width="11.28515625" bestFit="1" customWidth="1"/>
    <col min="9996" max="9996" width="19.7109375" bestFit="1" customWidth="1"/>
    <col min="9999" max="9999" width="21.85546875" bestFit="1" customWidth="1"/>
    <col min="10241" max="10241" width="29.140625" bestFit="1" customWidth="1"/>
    <col min="10242" max="10242" width="16.42578125" customWidth="1"/>
    <col min="10243" max="10243" width="21.85546875" customWidth="1"/>
    <col min="10244" max="10244" width="17.140625" customWidth="1"/>
    <col min="10245" max="10245" width="9.5703125" bestFit="1" customWidth="1"/>
    <col min="10246" max="10247" width="9.28515625" bestFit="1" customWidth="1"/>
    <col min="10248" max="10248" width="9.5703125" bestFit="1" customWidth="1"/>
    <col min="10249" max="10249" width="10.85546875" bestFit="1" customWidth="1"/>
    <col min="10251" max="10251" width="11.28515625" bestFit="1" customWidth="1"/>
    <col min="10252" max="10252" width="19.7109375" bestFit="1" customWidth="1"/>
    <col min="10255" max="10255" width="21.85546875" bestFit="1" customWidth="1"/>
    <col min="10497" max="10497" width="29.140625" bestFit="1" customWidth="1"/>
    <col min="10498" max="10498" width="16.42578125" customWidth="1"/>
    <col min="10499" max="10499" width="21.85546875" customWidth="1"/>
    <col min="10500" max="10500" width="17.140625" customWidth="1"/>
    <col min="10501" max="10501" width="9.5703125" bestFit="1" customWidth="1"/>
    <col min="10502" max="10503" width="9.28515625" bestFit="1" customWidth="1"/>
    <col min="10504" max="10504" width="9.5703125" bestFit="1" customWidth="1"/>
    <col min="10505" max="10505" width="10.85546875" bestFit="1" customWidth="1"/>
    <col min="10507" max="10507" width="11.28515625" bestFit="1" customWidth="1"/>
    <col min="10508" max="10508" width="19.7109375" bestFit="1" customWidth="1"/>
    <col min="10511" max="10511" width="21.85546875" bestFit="1" customWidth="1"/>
    <col min="10753" max="10753" width="29.140625" bestFit="1" customWidth="1"/>
    <col min="10754" max="10754" width="16.42578125" customWidth="1"/>
    <col min="10755" max="10755" width="21.85546875" customWidth="1"/>
    <col min="10756" max="10756" width="17.140625" customWidth="1"/>
    <col min="10757" max="10757" width="9.5703125" bestFit="1" customWidth="1"/>
    <col min="10758" max="10759" width="9.28515625" bestFit="1" customWidth="1"/>
    <col min="10760" max="10760" width="9.5703125" bestFit="1" customWidth="1"/>
    <col min="10761" max="10761" width="10.85546875" bestFit="1" customWidth="1"/>
    <col min="10763" max="10763" width="11.28515625" bestFit="1" customWidth="1"/>
    <col min="10764" max="10764" width="19.7109375" bestFit="1" customWidth="1"/>
    <col min="10767" max="10767" width="21.85546875" bestFit="1" customWidth="1"/>
    <col min="11009" max="11009" width="29.140625" bestFit="1" customWidth="1"/>
    <col min="11010" max="11010" width="16.42578125" customWidth="1"/>
    <col min="11011" max="11011" width="21.85546875" customWidth="1"/>
    <col min="11012" max="11012" width="17.140625" customWidth="1"/>
    <col min="11013" max="11013" width="9.5703125" bestFit="1" customWidth="1"/>
    <col min="11014" max="11015" width="9.28515625" bestFit="1" customWidth="1"/>
    <col min="11016" max="11016" width="9.5703125" bestFit="1" customWidth="1"/>
    <col min="11017" max="11017" width="10.85546875" bestFit="1" customWidth="1"/>
    <col min="11019" max="11019" width="11.28515625" bestFit="1" customWidth="1"/>
    <col min="11020" max="11020" width="19.7109375" bestFit="1" customWidth="1"/>
    <col min="11023" max="11023" width="21.85546875" bestFit="1" customWidth="1"/>
    <col min="11265" max="11265" width="29.140625" bestFit="1" customWidth="1"/>
    <col min="11266" max="11266" width="16.42578125" customWidth="1"/>
    <col min="11267" max="11267" width="21.85546875" customWidth="1"/>
    <col min="11268" max="11268" width="17.140625" customWidth="1"/>
    <col min="11269" max="11269" width="9.5703125" bestFit="1" customWidth="1"/>
    <col min="11270" max="11271" width="9.28515625" bestFit="1" customWidth="1"/>
    <col min="11272" max="11272" width="9.5703125" bestFit="1" customWidth="1"/>
    <col min="11273" max="11273" width="10.85546875" bestFit="1" customWidth="1"/>
    <col min="11275" max="11275" width="11.28515625" bestFit="1" customWidth="1"/>
    <col min="11276" max="11276" width="19.7109375" bestFit="1" customWidth="1"/>
    <col min="11279" max="11279" width="21.85546875" bestFit="1" customWidth="1"/>
    <col min="11521" max="11521" width="29.140625" bestFit="1" customWidth="1"/>
    <col min="11522" max="11522" width="16.42578125" customWidth="1"/>
    <col min="11523" max="11523" width="21.85546875" customWidth="1"/>
    <col min="11524" max="11524" width="17.140625" customWidth="1"/>
    <col min="11525" max="11525" width="9.5703125" bestFit="1" customWidth="1"/>
    <col min="11526" max="11527" width="9.28515625" bestFit="1" customWidth="1"/>
    <col min="11528" max="11528" width="9.5703125" bestFit="1" customWidth="1"/>
    <col min="11529" max="11529" width="10.85546875" bestFit="1" customWidth="1"/>
    <col min="11531" max="11531" width="11.28515625" bestFit="1" customWidth="1"/>
    <col min="11532" max="11532" width="19.7109375" bestFit="1" customWidth="1"/>
    <col min="11535" max="11535" width="21.85546875" bestFit="1" customWidth="1"/>
    <col min="11777" max="11777" width="29.140625" bestFit="1" customWidth="1"/>
    <col min="11778" max="11778" width="16.42578125" customWidth="1"/>
    <col min="11779" max="11779" width="21.85546875" customWidth="1"/>
    <col min="11780" max="11780" width="17.140625" customWidth="1"/>
    <col min="11781" max="11781" width="9.5703125" bestFit="1" customWidth="1"/>
    <col min="11782" max="11783" width="9.28515625" bestFit="1" customWidth="1"/>
    <col min="11784" max="11784" width="9.5703125" bestFit="1" customWidth="1"/>
    <col min="11785" max="11785" width="10.85546875" bestFit="1" customWidth="1"/>
    <col min="11787" max="11787" width="11.28515625" bestFit="1" customWidth="1"/>
    <col min="11788" max="11788" width="19.7109375" bestFit="1" customWidth="1"/>
    <col min="11791" max="11791" width="21.85546875" bestFit="1" customWidth="1"/>
    <col min="12033" max="12033" width="29.140625" bestFit="1" customWidth="1"/>
    <col min="12034" max="12034" width="16.42578125" customWidth="1"/>
    <col min="12035" max="12035" width="21.85546875" customWidth="1"/>
    <col min="12036" max="12036" width="17.140625" customWidth="1"/>
    <col min="12037" max="12037" width="9.5703125" bestFit="1" customWidth="1"/>
    <col min="12038" max="12039" width="9.28515625" bestFit="1" customWidth="1"/>
    <col min="12040" max="12040" width="9.5703125" bestFit="1" customWidth="1"/>
    <col min="12041" max="12041" width="10.85546875" bestFit="1" customWidth="1"/>
    <col min="12043" max="12043" width="11.28515625" bestFit="1" customWidth="1"/>
    <col min="12044" max="12044" width="19.7109375" bestFit="1" customWidth="1"/>
    <col min="12047" max="12047" width="21.85546875" bestFit="1" customWidth="1"/>
    <col min="12289" max="12289" width="29.140625" bestFit="1" customWidth="1"/>
    <col min="12290" max="12290" width="16.42578125" customWidth="1"/>
    <col min="12291" max="12291" width="21.85546875" customWidth="1"/>
    <col min="12292" max="12292" width="17.140625" customWidth="1"/>
    <col min="12293" max="12293" width="9.5703125" bestFit="1" customWidth="1"/>
    <col min="12294" max="12295" width="9.28515625" bestFit="1" customWidth="1"/>
    <col min="12296" max="12296" width="9.5703125" bestFit="1" customWidth="1"/>
    <col min="12297" max="12297" width="10.85546875" bestFit="1" customWidth="1"/>
    <col min="12299" max="12299" width="11.28515625" bestFit="1" customWidth="1"/>
    <col min="12300" max="12300" width="19.7109375" bestFit="1" customWidth="1"/>
    <col min="12303" max="12303" width="21.85546875" bestFit="1" customWidth="1"/>
    <col min="12545" max="12545" width="29.140625" bestFit="1" customWidth="1"/>
    <col min="12546" max="12546" width="16.42578125" customWidth="1"/>
    <col min="12547" max="12547" width="21.85546875" customWidth="1"/>
    <col min="12548" max="12548" width="17.140625" customWidth="1"/>
    <col min="12549" max="12549" width="9.5703125" bestFit="1" customWidth="1"/>
    <col min="12550" max="12551" width="9.28515625" bestFit="1" customWidth="1"/>
    <col min="12552" max="12552" width="9.5703125" bestFit="1" customWidth="1"/>
    <col min="12553" max="12553" width="10.85546875" bestFit="1" customWidth="1"/>
    <col min="12555" max="12555" width="11.28515625" bestFit="1" customWidth="1"/>
    <col min="12556" max="12556" width="19.7109375" bestFit="1" customWidth="1"/>
    <col min="12559" max="12559" width="21.85546875" bestFit="1" customWidth="1"/>
    <col min="12801" max="12801" width="29.140625" bestFit="1" customWidth="1"/>
    <col min="12802" max="12802" width="16.42578125" customWidth="1"/>
    <col min="12803" max="12803" width="21.85546875" customWidth="1"/>
    <col min="12804" max="12804" width="17.140625" customWidth="1"/>
    <col min="12805" max="12805" width="9.5703125" bestFit="1" customWidth="1"/>
    <col min="12806" max="12807" width="9.28515625" bestFit="1" customWidth="1"/>
    <col min="12808" max="12808" width="9.5703125" bestFit="1" customWidth="1"/>
    <col min="12809" max="12809" width="10.85546875" bestFit="1" customWidth="1"/>
    <col min="12811" max="12811" width="11.28515625" bestFit="1" customWidth="1"/>
    <col min="12812" max="12812" width="19.7109375" bestFit="1" customWidth="1"/>
    <col min="12815" max="12815" width="21.85546875" bestFit="1" customWidth="1"/>
    <col min="13057" max="13057" width="29.140625" bestFit="1" customWidth="1"/>
    <col min="13058" max="13058" width="16.42578125" customWidth="1"/>
    <col min="13059" max="13059" width="21.85546875" customWidth="1"/>
    <col min="13060" max="13060" width="17.140625" customWidth="1"/>
    <col min="13061" max="13061" width="9.5703125" bestFit="1" customWidth="1"/>
    <col min="13062" max="13063" width="9.28515625" bestFit="1" customWidth="1"/>
    <col min="13064" max="13064" width="9.5703125" bestFit="1" customWidth="1"/>
    <col min="13065" max="13065" width="10.85546875" bestFit="1" customWidth="1"/>
    <col min="13067" max="13067" width="11.28515625" bestFit="1" customWidth="1"/>
    <col min="13068" max="13068" width="19.7109375" bestFit="1" customWidth="1"/>
    <col min="13071" max="13071" width="21.85546875" bestFit="1" customWidth="1"/>
    <col min="13313" max="13313" width="29.140625" bestFit="1" customWidth="1"/>
    <col min="13314" max="13314" width="16.42578125" customWidth="1"/>
    <col min="13315" max="13315" width="21.85546875" customWidth="1"/>
    <col min="13316" max="13316" width="17.140625" customWidth="1"/>
    <col min="13317" max="13317" width="9.5703125" bestFit="1" customWidth="1"/>
    <col min="13318" max="13319" width="9.28515625" bestFit="1" customWidth="1"/>
    <col min="13320" max="13320" width="9.5703125" bestFit="1" customWidth="1"/>
    <col min="13321" max="13321" width="10.85546875" bestFit="1" customWidth="1"/>
    <col min="13323" max="13323" width="11.28515625" bestFit="1" customWidth="1"/>
    <col min="13324" max="13324" width="19.7109375" bestFit="1" customWidth="1"/>
    <col min="13327" max="13327" width="21.85546875" bestFit="1" customWidth="1"/>
    <col min="13569" max="13569" width="29.140625" bestFit="1" customWidth="1"/>
    <col min="13570" max="13570" width="16.42578125" customWidth="1"/>
    <col min="13571" max="13571" width="21.85546875" customWidth="1"/>
    <col min="13572" max="13572" width="17.140625" customWidth="1"/>
    <col min="13573" max="13573" width="9.5703125" bestFit="1" customWidth="1"/>
    <col min="13574" max="13575" width="9.28515625" bestFit="1" customWidth="1"/>
    <col min="13576" max="13576" width="9.5703125" bestFit="1" customWidth="1"/>
    <col min="13577" max="13577" width="10.85546875" bestFit="1" customWidth="1"/>
    <col min="13579" max="13579" width="11.28515625" bestFit="1" customWidth="1"/>
    <col min="13580" max="13580" width="19.7109375" bestFit="1" customWidth="1"/>
    <col min="13583" max="13583" width="21.85546875" bestFit="1" customWidth="1"/>
    <col min="13825" max="13825" width="29.140625" bestFit="1" customWidth="1"/>
    <col min="13826" max="13826" width="16.42578125" customWidth="1"/>
    <col min="13827" max="13827" width="21.85546875" customWidth="1"/>
    <col min="13828" max="13828" width="17.140625" customWidth="1"/>
    <col min="13829" max="13829" width="9.5703125" bestFit="1" customWidth="1"/>
    <col min="13830" max="13831" width="9.28515625" bestFit="1" customWidth="1"/>
    <col min="13832" max="13832" width="9.5703125" bestFit="1" customWidth="1"/>
    <col min="13833" max="13833" width="10.85546875" bestFit="1" customWidth="1"/>
    <col min="13835" max="13835" width="11.28515625" bestFit="1" customWidth="1"/>
    <col min="13836" max="13836" width="19.7109375" bestFit="1" customWidth="1"/>
    <col min="13839" max="13839" width="21.85546875" bestFit="1" customWidth="1"/>
    <col min="14081" max="14081" width="29.140625" bestFit="1" customWidth="1"/>
    <col min="14082" max="14082" width="16.42578125" customWidth="1"/>
    <col min="14083" max="14083" width="21.85546875" customWidth="1"/>
    <col min="14084" max="14084" width="17.140625" customWidth="1"/>
    <col min="14085" max="14085" width="9.5703125" bestFit="1" customWidth="1"/>
    <col min="14086" max="14087" width="9.28515625" bestFit="1" customWidth="1"/>
    <col min="14088" max="14088" width="9.5703125" bestFit="1" customWidth="1"/>
    <col min="14089" max="14089" width="10.85546875" bestFit="1" customWidth="1"/>
    <col min="14091" max="14091" width="11.28515625" bestFit="1" customWidth="1"/>
    <col min="14092" max="14092" width="19.7109375" bestFit="1" customWidth="1"/>
    <col min="14095" max="14095" width="21.85546875" bestFit="1" customWidth="1"/>
    <col min="14337" max="14337" width="29.140625" bestFit="1" customWidth="1"/>
    <col min="14338" max="14338" width="16.42578125" customWidth="1"/>
    <col min="14339" max="14339" width="21.85546875" customWidth="1"/>
    <col min="14340" max="14340" width="17.140625" customWidth="1"/>
    <col min="14341" max="14341" width="9.5703125" bestFit="1" customWidth="1"/>
    <col min="14342" max="14343" width="9.28515625" bestFit="1" customWidth="1"/>
    <col min="14344" max="14344" width="9.5703125" bestFit="1" customWidth="1"/>
    <col min="14345" max="14345" width="10.85546875" bestFit="1" customWidth="1"/>
    <col min="14347" max="14347" width="11.28515625" bestFit="1" customWidth="1"/>
    <col min="14348" max="14348" width="19.7109375" bestFit="1" customWidth="1"/>
    <col min="14351" max="14351" width="21.85546875" bestFit="1" customWidth="1"/>
    <col min="14593" max="14593" width="29.140625" bestFit="1" customWidth="1"/>
    <col min="14594" max="14594" width="16.42578125" customWidth="1"/>
    <col min="14595" max="14595" width="21.85546875" customWidth="1"/>
    <col min="14596" max="14596" width="17.140625" customWidth="1"/>
    <col min="14597" max="14597" width="9.5703125" bestFit="1" customWidth="1"/>
    <col min="14598" max="14599" width="9.28515625" bestFit="1" customWidth="1"/>
    <col min="14600" max="14600" width="9.5703125" bestFit="1" customWidth="1"/>
    <col min="14601" max="14601" width="10.85546875" bestFit="1" customWidth="1"/>
    <col min="14603" max="14603" width="11.28515625" bestFit="1" customWidth="1"/>
    <col min="14604" max="14604" width="19.7109375" bestFit="1" customWidth="1"/>
    <col min="14607" max="14607" width="21.85546875" bestFit="1" customWidth="1"/>
    <col min="14849" max="14849" width="29.140625" bestFit="1" customWidth="1"/>
    <col min="14850" max="14850" width="16.42578125" customWidth="1"/>
    <col min="14851" max="14851" width="21.85546875" customWidth="1"/>
    <col min="14852" max="14852" width="17.140625" customWidth="1"/>
    <col min="14853" max="14853" width="9.5703125" bestFit="1" customWidth="1"/>
    <col min="14854" max="14855" width="9.28515625" bestFit="1" customWidth="1"/>
    <col min="14856" max="14856" width="9.5703125" bestFit="1" customWidth="1"/>
    <col min="14857" max="14857" width="10.85546875" bestFit="1" customWidth="1"/>
    <col min="14859" max="14859" width="11.28515625" bestFit="1" customWidth="1"/>
    <col min="14860" max="14860" width="19.7109375" bestFit="1" customWidth="1"/>
    <col min="14863" max="14863" width="21.85546875" bestFit="1" customWidth="1"/>
    <col min="15105" max="15105" width="29.140625" bestFit="1" customWidth="1"/>
    <col min="15106" max="15106" width="16.42578125" customWidth="1"/>
    <col min="15107" max="15107" width="21.85546875" customWidth="1"/>
    <col min="15108" max="15108" width="17.140625" customWidth="1"/>
    <col min="15109" max="15109" width="9.5703125" bestFit="1" customWidth="1"/>
    <col min="15110" max="15111" width="9.28515625" bestFit="1" customWidth="1"/>
    <col min="15112" max="15112" width="9.5703125" bestFit="1" customWidth="1"/>
    <col min="15113" max="15113" width="10.85546875" bestFit="1" customWidth="1"/>
    <col min="15115" max="15115" width="11.28515625" bestFit="1" customWidth="1"/>
    <col min="15116" max="15116" width="19.7109375" bestFit="1" customWidth="1"/>
    <col min="15119" max="15119" width="21.85546875" bestFit="1" customWidth="1"/>
    <col min="15361" max="15361" width="29.140625" bestFit="1" customWidth="1"/>
    <col min="15362" max="15362" width="16.42578125" customWidth="1"/>
    <col min="15363" max="15363" width="21.85546875" customWidth="1"/>
    <col min="15364" max="15364" width="17.140625" customWidth="1"/>
    <col min="15365" max="15365" width="9.5703125" bestFit="1" customWidth="1"/>
    <col min="15366" max="15367" width="9.28515625" bestFit="1" customWidth="1"/>
    <col min="15368" max="15368" width="9.5703125" bestFit="1" customWidth="1"/>
    <col min="15369" max="15369" width="10.85546875" bestFit="1" customWidth="1"/>
    <col min="15371" max="15371" width="11.28515625" bestFit="1" customWidth="1"/>
    <col min="15372" max="15372" width="19.7109375" bestFit="1" customWidth="1"/>
    <col min="15375" max="15375" width="21.85546875" bestFit="1" customWidth="1"/>
    <col min="15617" max="15617" width="29.140625" bestFit="1" customWidth="1"/>
    <col min="15618" max="15618" width="16.42578125" customWidth="1"/>
    <col min="15619" max="15619" width="21.85546875" customWidth="1"/>
    <col min="15620" max="15620" width="17.140625" customWidth="1"/>
    <col min="15621" max="15621" width="9.5703125" bestFit="1" customWidth="1"/>
    <col min="15622" max="15623" width="9.28515625" bestFit="1" customWidth="1"/>
    <col min="15624" max="15624" width="9.5703125" bestFit="1" customWidth="1"/>
    <col min="15625" max="15625" width="10.85546875" bestFit="1" customWidth="1"/>
    <col min="15627" max="15627" width="11.28515625" bestFit="1" customWidth="1"/>
    <col min="15628" max="15628" width="19.7109375" bestFit="1" customWidth="1"/>
    <col min="15631" max="15631" width="21.85546875" bestFit="1" customWidth="1"/>
    <col min="15873" max="15873" width="29.140625" bestFit="1" customWidth="1"/>
    <col min="15874" max="15874" width="16.42578125" customWidth="1"/>
    <col min="15875" max="15875" width="21.85546875" customWidth="1"/>
    <col min="15876" max="15876" width="17.140625" customWidth="1"/>
    <col min="15877" max="15877" width="9.5703125" bestFit="1" customWidth="1"/>
    <col min="15878" max="15879" width="9.28515625" bestFit="1" customWidth="1"/>
    <col min="15880" max="15880" width="9.5703125" bestFit="1" customWidth="1"/>
    <col min="15881" max="15881" width="10.85546875" bestFit="1" customWidth="1"/>
    <col min="15883" max="15883" width="11.28515625" bestFit="1" customWidth="1"/>
    <col min="15884" max="15884" width="19.7109375" bestFit="1" customWidth="1"/>
    <col min="15887" max="15887" width="21.85546875" bestFit="1" customWidth="1"/>
    <col min="16129" max="16129" width="29.140625" bestFit="1" customWidth="1"/>
    <col min="16130" max="16130" width="16.42578125" customWidth="1"/>
    <col min="16131" max="16131" width="21.85546875" customWidth="1"/>
    <col min="16132" max="16132" width="17.140625" customWidth="1"/>
    <col min="16133" max="16133" width="9.5703125" bestFit="1" customWidth="1"/>
    <col min="16134" max="16135" width="9.28515625" bestFit="1" customWidth="1"/>
    <col min="16136" max="16136" width="9.5703125" bestFit="1" customWidth="1"/>
    <col min="16137" max="16137" width="10.85546875" bestFit="1" customWidth="1"/>
    <col min="16139" max="16139" width="11.28515625" bestFit="1" customWidth="1"/>
    <col min="16140" max="16140" width="19.7109375" bestFit="1" customWidth="1"/>
    <col min="16143" max="16143" width="21.85546875" bestFit="1" customWidth="1"/>
  </cols>
  <sheetData>
    <row r="1" spans="1:18" x14ac:dyDescent="0.25">
      <c r="A1" t="s">
        <v>113</v>
      </c>
    </row>
    <row r="2" spans="1:18" x14ac:dyDescent="0.25">
      <c r="A2" t="s">
        <v>357</v>
      </c>
      <c r="B2"/>
      <c r="C2"/>
      <c r="D2"/>
      <c r="E2"/>
      <c r="F2"/>
      <c r="G2"/>
      <c r="H2"/>
      <c r="J2" s="1"/>
      <c r="L2"/>
      <c r="M2" s="1"/>
      <c r="O2" s="2"/>
      <c r="P2" s="3"/>
      <c r="R2" s="3"/>
    </row>
    <row r="3" spans="1:18" x14ac:dyDescent="0.25">
      <c r="A3" t="s">
        <v>358</v>
      </c>
      <c r="B3"/>
      <c r="C3"/>
      <c r="D3"/>
      <c r="E3"/>
      <c r="F3"/>
      <c r="G3"/>
      <c r="H3"/>
      <c r="J3" s="1"/>
      <c r="L3"/>
      <c r="M3" s="1"/>
      <c r="O3" s="2"/>
      <c r="P3" s="3"/>
      <c r="R3" s="3"/>
    </row>
    <row r="4" spans="1:18" x14ac:dyDescent="0.25">
      <c r="A4" t="s">
        <v>1</v>
      </c>
    </row>
    <row r="5" spans="1:18" x14ac:dyDescent="0.25">
      <c r="A5" t="s">
        <v>342</v>
      </c>
      <c r="B5"/>
      <c r="C5"/>
      <c r="J5" s="1"/>
      <c r="L5"/>
    </row>
    <row r="6" spans="1:18" x14ac:dyDescent="0.25">
      <c r="A6" t="s">
        <v>343</v>
      </c>
      <c r="B6"/>
      <c r="C6"/>
      <c r="J6" s="1"/>
      <c r="L6"/>
    </row>
    <row r="7" spans="1:18" x14ac:dyDescent="0.25">
      <c r="A7" t="s">
        <v>2</v>
      </c>
      <c r="B7"/>
      <c r="C7"/>
      <c r="J7" s="1"/>
      <c r="L7"/>
    </row>
    <row r="10" spans="1:18" x14ac:dyDescent="0.25">
      <c r="B10" s="1" t="s">
        <v>38</v>
      </c>
      <c r="C10" s="1" t="s">
        <v>39</v>
      </c>
      <c r="D10" s="1" t="s">
        <v>40</v>
      </c>
      <c r="E10" s="1" t="s">
        <v>41</v>
      </c>
      <c r="F10" s="1" t="s">
        <v>42</v>
      </c>
      <c r="G10" s="1" t="s">
        <v>43</v>
      </c>
      <c r="H10" s="1" t="s">
        <v>44</v>
      </c>
      <c r="I10" s="1" t="s">
        <v>45</v>
      </c>
      <c r="K10" s="1" t="s">
        <v>46</v>
      </c>
      <c r="L10" s="1" t="s">
        <v>47</v>
      </c>
      <c r="M10" s="1"/>
      <c r="N10" s="1"/>
      <c r="O10" s="1"/>
    </row>
    <row r="11" spans="1:18" x14ac:dyDescent="0.25">
      <c r="A11" s="5" t="s">
        <v>48</v>
      </c>
      <c r="B11" s="1">
        <v>488.38400000000001</v>
      </c>
      <c r="C11" s="1">
        <v>452.3</v>
      </c>
      <c r="D11" s="1">
        <v>150</v>
      </c>
      <c r="E11" s="1">
        <v>61</v>
      </c>
      <c r="F11" s="1">
        <v>220</v>
      </c>
      <c r="G11" s="1">
        <v>10</v>
      </c>
      <c r="H11" s="1">
        <v>37</v>
      </c>
      <c r="I11" s="1">
        <v>14</v>
      </c>
      <c r="K11" s="1">
        <v>2000</v>
      </c>
      <c r="L11" s="1">
        <v>8</v>
      </c>
      <c r="M11" s="1"/>
      <c r="N11" s="1"/>
      <c r="O11" s="1"/>
    </row>
    <row r="12" spans="1:18" x14ac:dyDescent="0.25">
      <c r="A12" s="5" t="s">
        <v>48</v>
      </c>
      <c r="B12" s="1">
        <v>488.38400000000001</v>
      </c>
      <c r="C12" s="1">
        <v>470.3</v>
      </c>
      <c r="D12" s="1">
        <v>150</v>
      </c>
      <c r="E12" s="1">
        <v>61</v>
      </c>
      <c r="F12" s="1">
        <v>220</v>
      </c>
      <c r="G12" s="1">
        <v>10</v>
      </c>
      <c r="H12" s="1">
        <v>31</v>
      </c>
      <c r="I12" s="1">
        <v>14</v>
      </c>
      <c r="K12" s="1">
        <v>2000</v>
      </c>
      <c r="L12" s="1">
        <v>8</v>
      </c>
      <c r="M12" s="1"/>
      <c r="N12" s="1"/>
      <c r="O12" s="1"/>
    </row>
    <row r="13" spans="1:18" x14ac:dyDescent="0.25">
      <c r="A13" s="5" t="s">
        <v>49</v>
      </c>
      <c r="B13" s="1">
        <v>472.31299999999999</v>
      </c>
      <c r="C13" s="1">
        <v>436.3</v>
      </c>
      <c r="D13" s="1">
        <v>150</v>
      </c>
      <c r="E13" s="1">
        <v>56</v>
      </c>
      <c r="F13" s="1">
        <v>170</v>
      </c>
      <c r="G13" s="1">
        <v>10</v>
      </c>
      <c r="H13" s="1">
        <v>37</v>
      </c>
      <c r="I13" s="1">
        <v>12</v>
      </c>
      <c r="K13" s="1">
        <v>2000</v>
      </c>
      <c r="L13" s="1">
        <v>8</v>
      </c>
      <c r="M13" s="1"/>
      <c r="N13" s="1"/>
      <c r="O13" s="1"/>
    </row>
    <row r="14" spans="1:18" x14ac:dyDescent="0.25">
      <c r="A14" s="5" t="s">
        <v>49</v>
      </c>
      <c r="B14" s="1">
        <v>472.31299999999999</v>
      </c>
      <c r="C14" s="1">
        <v>454.3</v>
      </c>
      <c r="D14" s="1">
        <v>150</v>
      </c>
      <c r="E14" s="1">
        <v>56</v>
      </c>
      <c r="F14" s="1">
        <v>170</v>
      </c>
      <c r="G14" s="1">
        <v>10</v>
      </c>
      <c r="H14" s="1">
        <v>31</v>
      </c>
      <c r="I14" s="1">
        <v>14</v>
      </c>
      <c r="K14" s="1">
        <v>2000</v>
      </c>
      <c r="L14" s="1">
        <v>8</v>
      </c>
      <c r="M14" s="1"/>
      <c r="N14" s="1"/>
      <c r="O14" s="1"/>
    </row>
    <row r="15" spans="1:18" x14ac:dyDescent="0.25">
      <c r="A15" s="43" t="s">
        <v>50</v>
      </c>
      <c r="B15" s="1">
        <v>475.31900000000002</v>
      </c>
      <c r="C15" s="1">
        <v>457.2</v>
      </c>
      <c r="D15" s="1">
        <v>150</v>
      </c>
      <c r="E15" s="1">
        <v>56</v>
      </c>
      <c r="F15" s="1">
        <v>180</v>
      </c>
      <c r="G15" s="1">
        <v>10</v>
      </c>
      <c r="H15" s="1">
        <v>31</v>
      </c>
      <c r="I15" s="1">
        <v>14</v>
      </c>
      <c r="K15" s="1">
        <v>2000</v>
      </c>
      <c r="L15" s="1">
        <v>8</v>
      </c>
      <c r="M15" s="1"/>
      <c r="N15" s="1"/>
      <c r="O15" s="1"/>
    </row>
    <row r="16" spans="1:18" x14ac:dyDescent="0.25">
      <c r="A16" s="43" t="s">
        <v>50</v>
      </c>
      <c r="B16" s="1">
        <v>475.31900000000002</v>
      </c>
      <c r="C16" s="1">
        <v>438.2</v>
      </c>
      <c r="D16" s="1">
        <v>150</v>
      </c>
      <c r="E16" s="1">
        <v>56</v>
      </c>
      <c r="F16" s="1">
        <v>180</v>
      </c>
      <c r="G16" s="1">
        <v>10</v>
      </c>
      <c r="H16" s="1">
        <v>39</v>
      </c>
      <c r="I16" s="1">
        <v>12</v>
      </c>
      <c r="K16" s="1">
        <v>2000</v>
      </c>
      <c r="L16" s="1">
        <v>8</v>
      </c>
      <c r="M16" s="1"/>
      <c r="N16" s="1"/>
      <c r="O16" s="1"/>
    </row>
    <row r="17" spans="1:12" x14ac:dyDescent="0.25">
      <c r="A17" s="5" t="s">
        <v>17</v>
      </c>
      <c r="B17" s="1">
        <v>180.255</v>
      </c>
      <c r="C17" s="44">
        <v>110</v>
      </c>
      <c r="D17" s="1">
        <v>150</v>
      </c>
      <c r="E17" s="1">
        <v>46</v>
      </c>
      <c r="F17" s="1">
        <v>180</v>
      </c>
      <c r="G17" s="1">
        <v>10</v>
      </c>
      <c r="H17" s="1">
        <v>29</v>
      </c>
      <c r="I17" s="1">
        <v>8</v>
      </c>
      <c r="K17" s="1">
        <v>2000</v>
      </c>
      <c r="L17" s="1">
        <v>10</v>
      </c>
    </row>
    <row r="18" spans="1:12" x14ac:dyDescent="0.25">
      <c r="A18" s="5" t="s">
        <v>17</v>
      </c>
      <c r="B18" s="1">
        <v>180.255</v>
      </c>
      <c r="C18" s="44">
        <v>138.1</v>
      </c>
      <c r="D18" s="1">
        <v>150</v>
      </c>
      <c r="E18" s="1">
        <v>46</v>
      </c>
      <c r="F18" s="1">
        <v>180</v>
      </c>
      <c r="G18" s="1">
        <v>10</v>
      </c>
      <c r="H18" s="1">
        <v>23</v>
      </c>
      <c r="I18" s="1">
        <v>8</v>
      </c>
      <c r="K18" s="1">
        <v>2000</v>
      </c>
      <c r="L18" s="1">
        <v>10</v>
      </c>
    </row>
    <row r="19" spans="1:12" x14ac:dyDescent="0.25">
      <c r="A19" s="43" t="s">
        <v>22</v>
      </c>
      <c r="B19" s="1">
        <v>185.31</v>
      </c>
      <c r="C19" s="44">
        <v>111</v>
      </c>
      <c r="D19" s="1">
        <v>150</v>
      </c>
      <c r="E19" s="1">
        <v>41</v>
      </c>
      <c r="F19" s="1">
        <v>150</v>
      </c>
      <c r="G19" s="1">
        <v>10</v>
      </c>
      <c r="H19" s="1">
        <v>31</v>
      </c>
      <c r="I19" s="1">
        <v>8</v>
      </c>
      <c r="K19" s="1">
        <v>2000</v>
      </c>
      <c r="L19" s="1">
        <v>10</v>
      </c>
    </row>
    <row r="20" spans="1:12" x14ac:dyDescent="0.25">
      <c r="A20" s="43" t="s">
        <v>22</v>
      </c>
      <c r="B20" s="1">
        <v>185.31</v>
      </c>
      <c r="C20" s="44">
        <v>143</v>
      </c>
      <c r="D20" s="1">
        <v>150</v>
      </c>
      <c r="E20" s="1">
        <v>41</v>
      </c>
      <c r="F20" s="1">
        <v>150</v>
      </c>
      <c r="G20" s="1">
        <v>10</v>
      </c>
      <c r="H20" s="1">
        <v>23</v>
      </c>
      <c r="I20" s="1">
        <v>8</v>
      </c>
      <c r="K20" s="1">
        <v>2000</v>
      </c>
      <c r="L20" s="1">
        <v>10</v>
      </c>
    </row>
    <row r="21" spans="1:12" x14ac:dyDescent="0.25">
      <c r="A21" s="5" t="s">
        <v>19</v>
      </c>
      <c r="B21" s="1">
        <v>152.18299999999999</v>
      </c>
      <c r="C21" s="44">
        <v>110</v>
      </c>
      <c r="D21" s="1">
        <v>150</v>
      </c>
      <c r="E21" s="1">
        <v>41</v>
      </c>
      <c r="F21" s="1">
        <v>170</v>
      </c>
      <c r="G21" s="1">
        <v>10</v>
      </c>
      <c r="H21" s="1">
        <v>23</v>
      </c>
      <c r="I21" s="1">
        <v>6</v>
      </c>
      <c r="K21" s="1">
        <v>1500</v>
      </c>
      <c r="L21" s="1">
        <v>8</v>
      </c>
    </row>
    <row r="22" spans="1:12" x14ac:dyDescent="0.25">
      <c r="A22" s="5" t="s">
        <v>19</v>
      </c>
      <c r="B22" s="1">
        <v>152.18299999999999</v>
      </c>
      <c r="C22" s="44">
        <v>93</v>
      </c>
      <c r="D22" s="1">
        <v>150</v>
      </c>
      <c r="E22" s="1">
        <v>41</v>
      </c>
      <c r="F22" s="1">
        <v>170</v>
      </c>
      <c r="G22" s="1">
        <v>10</v>
      </c>
      <c r="H22" s="1">
        <v>33</v>
      </c>
      <c r="I22" s="1">
        <v>4</v>
      </c>
      <c r="K22" s="1">
        <v>1500</v>
      </c>
      <c r="L22" s="1">
        <v>8</v>
      </c>
    </row>
    <row r="23" spans="1:12" x14ac:dyDescent="0.25">
      <c r="A23" s="43" t="s">
        <v>23</v>
      </c>
      <c r="B23" s="1">
        <v>156.22200000000001</v>
      </c>
      <c r="C23" s="44">
        <v>114.1</v>
      </c>
      <c r="D23" s="1">
        <v>150</v>
      </c>
      <c r="E23" s="1">
        <v>46</v>
      </c>
      <c r="F23" s="1">
        <v>150</v>
      </c>
      <c r="G23" s="1">
        <v>10</v>
      </c>
      <c r="H23" s="1">
        <v>25</v>
      </c>
      <c r="I23" s="1">
        <v>6</v>
      </c>
      <c r="K23" s="1">
        <v>1500</v>
      </c>
      <c r="L23" s="1">
        <v>8</v>
      </c>
    </row>
    <row r="24" spans="1:12" x14ac:dyDescent="0.25">
      <c r="A24" s="43" t="s">
        <v>23</v>
      </c>
      <c r="B24" s="1">
        <v>156.22200000000001</v>
      </c>
      <c r="C24" s="44">
        <v>97</v>
      </c>
      <c r="D24" s="1">
        <v>150</v>
      </c>
      <c r="E24" s="1">
        <v>46</v>
      </c>
      <c r="F24" s="1">
        <v>150</v>
      </c>
      <c r="G24" s="1">
        <v>10</v>
      </c>
      <c r="H24" s="1">
        <v>33</v>
      </c>
      <c r="I24" s="1">
        <v>6</v>
      </c>
      <c r="K24" s="1">
        <v>1500</v>
      </c>
      <c r="L24" s="1">
        <v>8</v>
      </c>
    </row>
    <row r="25" spans="1:12" x14ac:dyDescent="0.25">
      <c r="A25" s="5" t="s">
        <v>51</v>
      </c>
      <c r="B25" s="1">
        <v>272.33800000000002</v>
      </c>
      <c r="C25" s="1">
        <v>147.19999999999999</v>
      </c>
      <c r="D25" s="1">
        <v>150</v>
      </c>
      <c r="E25" s="1">
        <v>61</v>
      </c>
      <c r="F25" s="1">
        <v>240</v>
      </c>
      <c r="G25" s="1">
        <v>10</v>
      </c>
      <c r="H25" s="1">
        <v>43</v>
      </c>
      <c r="I25" s="1">
        <v>8</v>
      </c>
      <c r="K25" s="1">
        <v>2000</v>
      </c>
      <c r="L25" s="1">
        <v>10</v>
      </c>
    </row>
    <row r="26" spans="1:12" x14ac:dyDescent="0.25">
      <c r="A26" s="5" t="s">
        <v>51</v>
      </c>
      <c r="B26" s="1">
        <v>272.33800000000002</v>
      </c>
      <c r="C26" s="1">
        <v>171.2</v>
      </c>
      <c r="D26" s="1">
        <v>150</v>
      </c>
      <c r="E26" s="1">
        <v>61</v>
      </c>
      <c r="F26" s="1">
        <v>240</v>
      </c>
      <c r="G26" s="1">
        <v>10</v>
      </c>
      <c r="H26" s="1">
        <v>53</v>
      </c>
      <c r="I26" s="1">
        <v>10</v>
      </c>
      <c r="K26" s="1">
        <v>2000</v>
      </c>
      <c r="L26" s="1">
        <v>10</v>
      </c>
    </row>
    <row r="27" spans="1:12" x14ac:dyDescent="0.25">
      <c r="A27" s="43" t="s">
        <v>52</v>
      </c>
      <c r="B27" s="1">
        <v>275.33</v>
      </c>
      <c r="C27" s="1">
        <v>215.1</v>
      </c>
      <c r="D27" s="1">
        <v>150</v>
      </c>
      <c r="E27" s="1">
        <v>61</v>
      </c>
      <c r="F27" s="1">
        <v>210</v>
      </c>
      <c r="G27" s="1">
        <v>10</v>
      </c>
      <c r="H27" s="1">
        <v>33</v>
      </c>
      <c r="I27" s="1">
        <v>14</v>
      </c>
      <c r="K27" s="1">
        <v>2000</v>
      </c>
      <c r="L27" s="1">
        <v>10</v>
      </c>
    </row>
    <row r="28" spans="1:12" x14ac:dyDescent="0.25">
      <c r="A28" s="43" t="s">
        <v>52</v>
      </c>
      <c r="B28" s="1">
        <v>275.33</v>
      </c>
      <c r="C28" s="1">
        <v>171.2</v>
      </c>
      <c r="D28" s="1">
        <v>150</v>
      </c>
      <c r="E28" s="1">
        <v>61</v>
      </c>
      <c r="F28" s="1">
        <v>210</v>
      </c>
      <c r="G28" s="1">
        <v>10</v>
      </c>
      <c r="H28" s="1">
        <v>55</v>
      </c>
      <c r="I28" s="1">
        <v>10</v>
      </c>
      <c r="K28" s="1">
        <v>2000</v>
      </c>
      <c r="L28" s="1">
        <v>10</v>
      </c>
    </row>
    <row r="29" spans="1:12" x14ac:dyDescent="0.25">
      <c r="A29" s="5" t="s">
        <v>53</v>
      </c>
      <c r="B29" s="1">
        <v>258.233</v>
      </c>
      <c r="C29" s="1">
        <v>157.19999999999999</v>
      </c>
      <c r="D29" s="1">
        <v>150</v>
      </c>
      <c r="E29" s="1">
        <v>61</v>
      </c>
      <c r="F29" s="1">
        <v>230</v>
      </c>
      <c r="G29" s="1">
        <v>10</v>
      </c>
      <c r="H29" s="1">
        <v>51</v>
      </c>
      <c r="I29" s="1">
        <v>8</v>
      </c>
      <c r="K29" s="1">
        <v>1500</v>
      </c>
      <c r="L29" s="1">
        <v>10</v>
      </c>
    </row>
    <row r="30" spans="1:12" x14ac:dyDescent="0.25">
      <c r="A30" s="5" t="s">
        <v>53</v>
      </c>
      <c r="B30" s="1">
        <v>258.233</v>
      </c>
      <c r="C30" s="1">
        <v>133</v>
      </c>
      <c r="D30" s="1">
        <v>150</v>
      </c>
      <c r="E30" s="1">
        <v>61</v>
      </c>
      <c r="F30" s="1">
        <v>230</v>
      </c>
      <c r="G30" s="1">
        <v>10</v>
      </c>
      <c r="H30" s="1">
        <v>43</v>
      </c>
      <c r="I30" s="1">
        <v>8</v>
      </c>
      <c r="K30" s="1">
        <v>1500</v>
      </c>
      <c r="L30" s="1">
        <v>10</v>
      </c>
    </row>
    <row r="31" spans="1:12" x14ac:dyDescent="0.25">
      <c r="A31" s="43" t="s">
        <v>54</v>
      </c>
      <c r="B31" s="1">
        <v>261.28100000000001</v>
      </c>
      <c r="C31" s="1">
        <v>157</v>
      </c>
      <c r="D31" s="1">
        <v>150</v>
      </c>
      <c r="E31" s="1">
        <v>46</v>
      </c>
      <c r="F31" s="1">
        <v>180</v>
      </c>
      <c r="G31" s="1">
        <v>10</v>
      </c>
      <c r="H31" s="1">
        <v>55</v>
      </c>
      <c r="I31" s="1">
        <v>8</v>
      </c>
      <c r="K31" s="1">
        <v>1500</v>
      </c>
      <c r="L31" s="1">
        <v>10</v>
      </c>
    </row>
    <row r="32" spans="1:12" x14ac:dyDescent="0.25">
      <c r="A32" s="43" t="s">
        <v>54</v>
      </c>
      <c r="B32" s="1">
        <v>261.28100000000001</v>
      </c>
      <c r="C32" s="1">
        <v>199.1</v>
      </c>
      <c r="D32" s="1">
        <v>150</v>
      </c>
      <c r="E32" s="1">
        <v>46</v>
      </c>
      <c r="F32" s="1">
        <v>180</v>
      </c>
      <c r="G32" s="1">
        <v>10</v>
      </c>
      <c r="H32" s="1">
        <v>39</v>
      </c>
      <c r="I32" s="1">
        <v>12</v>
      </c>
      <c r="K32" s="1">
        <v>1500</v>
      </c>
      <c r="L32" s="1">
        <v>10</v>
      </c>
    </row>
    <row r="33" spans="1:12" x14ac:dyDescent="0.25">
      <c r="A33" s="5" t="s">
        <v>55</v>
      </c>
      <c r="B33" s="5">
        <v>312.05799999999999</v>
      </c>
      <c r="C33" s="5">
        <v>230</v>
      </c>
      <c r="D33" s="5">
        <v>150</v>
      </c>
      <c r="E33" s="5">
        <v>41</v>
      </c>
      <c r="F33" s="5">
        <v>180</v>
      </c>
      <c r="G33" s="5">
        <v>10</v>
      </c>
      <c r="H33" s="5">
        <v>45</v>
      </c>
      <c r="I33" s="5">
        <v>14</v>
      </c>
      <c r="J33" s="4"/>
      <c r="K33" s="5">
        <v>3000</v>
      </c>
      <c r="L33" s="5">
        <v>10</v>
      </c>
    </row>
    <row r="34" spans="1:12" x14ac:dyDescent="0.25">
      <c r="A34" s="5" t="s">
        <v>55</v>
      </c>
      <c r="B34" s="5">
        <v>312.05799999999999</v>
      </c>
      <c r="C34" s="5">
        <v>231</v>
      </c>
      <c r="D34" s="5">
        <v>150</v>
      </c>
      <c r="E34" s="5">
        <v>41</v>
      </c>
      <c r="F34" s="5">
        <v>180</v>
      </c>
      <c r="G34" s="5">
        <v>10</v>
      </c>
      <c r="H34" s="5">
        <v>27</v>
      </c>
      <c r="I34" s="5">
        <v>14</v>
      </c>
      <c r="J34" s="4"/>
      <c r="K34" s="5">
        <v>3000</v>
      </c>
      <c r="L34" s="5">
        <v>10</v>
      </c>
    </row>
    <row r="35" spans="1:12" x14ac:dyDescent="0.25">
      <c r="A35" s="43" t="s">
        <v>56</v>
      </c>
      <c r="B35" s="5">
        <v>318.166</v>
      </c>
      <c r="C35" s="5">
        <v>236.1</v>
      </c>
      <c r="D35" s="5">
        <v>150</v>
      </c>
      <c r="E35" s="5">
        <v>41</v>
      </c>
      <c r="F35" s="5">
        <v>140</v>
      </c>
      <c r="G35" s="5">
        <v>10</v>
      </c>
      <c r="H35" s="5">
        <v>47</v>
      </c>
      <c r="I35" s="5">
        <v>14</v>
      </c>
      <c r="J35" s="4"/>
      <c r="K35" s="5">
        <v>3000</v>
      </c>
      <c r="L35" s="5">
        <v>10</v>
      </c>
    </row>
    <row r="36" spans="1:12" x14ac:dyDescent="0.25">
      <c r="A36" s="43" t="s">
        <v>56</v>
      </c>
      <c r="B36" s="5">
        <v>318.166</v>
      </c>
      <c r="C36" s="5">
        <v>237</v>
      </c>
      <c r="D36" s="5">
        <v>150</v>
      </c>
      <c r="E36" s="5">
        <v>41</v>
      </c>
      <c r="F36" s="5">
        <v>140</v>
      </c>
      <c r="G36" s="5">
        <v>10</v>
      </c>
      <c r="H36" s="5">
        <v>29</v>
      </c>
      <c r="I36" s="5">
        <v>14</v>
      </c>
      <c r="J36" s="4"/>
      <c r="K36" s="5">
        <v>3000</v>
      </c>
      <c r="L36" s="5">
        <v>10</v>
      </c>
    </row>
    <row r="37" spans="1:12" x14ac:dyDescent="0.25">
      <c r="A37" s="43" t="s">
        <v>57</v>
      </c>
      <c r="B37" s="5">
        <v>222.261</v>
      </c>
      <c r="C37" s="5">
        <v>165</v>
      </c>
      <c r="D37" s="5">
        <v>150</v>
      </c>
      <c r="E37" s="5">
        <v>36</v>
      </c>
      <c r="F37" s="5">
        <v>120</v>
      </c>
      <c r="G37" s="5">
        <v>10</v>
      </c>
      <c r="H37" s="5">
        <v>19</v>
      </c>
      <c r="I37" s="5">
        <v>10</v>
      </c>
      <c r="J37" s="4"/>
      <c r="K37" s="5"/>
      <c r="L37" s="5"/>
    </row>
    <row r="38" spans="1:12" x14ac:dyDescent="0.25">
      <c r="A38" s="43" t="s">
        <v>57</v>
      </c>
      <c r="B38" s="5">
        <v>222.261</v>
      </c>
      <c r="C38" s="5">
        <v>123</v>
      </c>
      <c r="D38" s="5">
        <v>150</v>
      </c>
      <c r="E38" s="5">
        <v>36</v>
      </c>
      <c r="F38" s="5">
        <v>120</v>
      </c>
      <c r="G38" s="5">
        <v>10</v>
      </c>
      <c r="H38" s="5">
        <v>31</v>
      </c>
      <c r="I38" s="5">
        <v>6</v>
      </c>
      <c r="J38" s="4"/>
      <c r="K38" s="5"/>
      <c r="L38" s="5"/>
    </row>
    <row r="39" spans="1:12" x14ac:dyDescent="0.25">
      <c r="A39" s="43" t="s">
        <v>58</v>
      </c>
      <c r="B39" s="1">
        <v>238.30099999999999</v>
      </c>
      <c r="C39" s="1">
        <v>163.1</v>
      </c>
      <c r="D39" s="1">
        <v>150</v>
      </c>
      <c r="E39" s="1">
        <v>36</v>
      </c>
      <c r="F39" s="1">
        <v>140</v>
      </c>
      <c r="G39" s="1">
        <v>10</v>
      </c>
      <c r="H39" s="1">
        <v>21</v>
      </c>
      <c r="I39" s="1">
        <v>10</v>
      </c>
      <c r="J39" s="1"/>
      <c r="K39" s="1">
        <v>1500</v>
      </c>
      <c r="L39" s="1" t="s">
        <v>59</v>
      </c>
    </row>
    <row r="40" spans="1:12" x14ac:dyDescent="0.25">
      <c r="A40" s="43" t="s">
        <v>58</v>
      </c>
      <c r="B40" s="1">
        <v>238.30099999999999</v>
      </c>
      <c r="C40" s="1">
        <v>220.2</v>
      </c>
      <c r="D40" s="1">
        <v>150</v>
      </c>
      <c r="E40" s="1">
        <v>36</v>
      </c>
      <c r="F40" s="1">
        <v>140</v>
      </c>
      <c r="G40" s="1">
        <v>10</v>
      </c>
      <c r="H40" s="1">
        <v>9</v>
      </c>
      <c r="I40" s="1">
        <v>4</v>
      </c>
      <c r="J40" s="1"/>
      <c r="K40" s="1">
        <v>1500</v>
      </c>
      <c r="L40" s="1" t="s">
        <v>59</v>
      </c>
    </row>
    <row r="41" spans="1:12" x14ac:dyDescent="0.25">
      <c r="A41" s="43" t="s">
        <v>96</v>
      </c>
      <c r="B41" s="5">
        <f>B37+6</f>
        <v>228.261</v>
      </c>
      <c r="C41" s="5">
        <f>C37+6</f>
        <v>171</v>
      </c>
      <c r="D41" s="5"/>
      <c r="E41" s="5"/>
      <c r="F41" s="5"/>
      <c r="G41" s="5"/>
      <c r="H41" s="5"/>
      <c r="I41" s="5"/>
      <c r="J41" s="4"/>
      <c r="K41" s="5"/>
      <c r="L41" s="5"/>
    </row>
    <row r="42" spans="1:12" x14ac:dyDescent="0.25">
      <c r="A42" s="43" t="s">
        <v>96</v>
      </c>
      <c r="B42" s="5">
        <f>B38+6</f>
        <v>228.261</v>
      </c>
      <c r="C42" s="5">
        <f>C38+6</f>
        <v>129</v>
      </c>
      <c r="D42" s="5"/>
      <c r="E42" s="5"/>
      <c r="F42" s="5"/>
      <c r="G42" s="5"/>
      <c r="H42" s="5"/>
      <c r="I42" s="5"/>
      <c r="J42" s="4"/>
      <c r="K42" s="5"/>
      <c r="L42" s="5"/>
    </row>
    <row r="43" spans="1:12" x14ac:dyDescent="0.25">
      <c r="A43" s="43" t="s">
        <v>60</v>
      </c>
      <c r="B43" s="5">
        <v>216.1</v>
      </c>
      <c r="C43" s="5">
        <v>172.4</v>
      </c>
      <c r="D43" s="5"/>
      <c r="E43" s="5">
        <v>70</v>
      </c>
      <c r="F43" s="5"/>
      <c r="G43" s="5"/>
      <c r="H43" s="5">
        <v>25</v>
      </c>
      <c r="I43" s="5">
        <v>11</v>
      </c>
      <c r="J43" s="4"/>
      <c r="K43" s="5"/>
      <c r="L43" s="5"/>
    </row>
    <row r="44" spans="1:12" x14ac:dyDescent="0.25">
      <c r="A44" s="43" t="s">
        <v>60</v>
      </c>
      <c r="B44" s="5">
        <v>216.1</v>
      </c>
      <c r="C44" s="5">
        <v>104</v>
      </c>
      <c r="D44" s="5"/>
      <c r="E44" s="5">
        <v>70</v>
      </c>
      <c r="F44" s="5"/>
      <c r="G44" s="5"/>
      <c r="H44" s="5">
        <v>25</v>
      </c>
      <c r="I44" s="5">
        <v>11</v>
      </c>
      <c r="J44" s="4"/>
      <c r="K44" s="5"/>
      <c r="L44" s="5"/>
    </row>
    <row r="45" spans="1:12" x14ac:dyDescent="0.25">
      <c r="A45" s="43" t="s">
        <v>61</v>
      </c>
      <c r="B45" s="5">
        <v>219.1</v>
      </c>
      <c r="C45" s="5">
        <v>175.4</v>
      </c>
      <c r="D45" s="5"/>
      <c r="E45" s="5">
        <v>70</v>
      </c>
      <c r="F45" s="5"/>
      <c r="G45" s="5"/>
      <c r="H45" s="5">
        <v>25</v>
      </c>
      <c r="I45" s="5">
        <v>11</v>
      </c>
      <c r="J45" s="4"/>
      <c r="K45" s="5"/>
      <c r="L45" s="5"/>
    </row>
    <row r="46" spans="1:12" x14ac:dyDescent="0.25">
      <c r="A46" s="43" t="s">
        <v>61</v>
      </c>
      <c r="B46" s="5">
        <v>219.1</v>
      </c>
      <c r="C46" s="5">
        <v>107</v>
      </c>
      <c r="D46" s="5"/>
      <c r="E46" s="5">
        <v>70</v>
      </c>
      <c r="F46" s="5"/>
      <c r="G46" s="5"/>
      <c r="H46" s="5">
        <v>25</v>
      </c>
      <c r="I46" s="5">
        <v>11</v>
      </c>
      <c r="J46" s="4"/>
      <c r="K46" s="5"/>
      <c r="L46" s="5"/>
    </row>
    <row r="47" spans="1:12" x14ac:dyDescent="0.25">
      <c r="A47" s="43" t="s">
        <v>62</v>
      </c>
      <c r="B47" s="5">
        <v>188.3</v>
      </c>
      <c r="C47" s="5">
        <v>104</v>
      </c>
      <c r="D47" s="5"/>
      <c r="E47" s="5">
        <v>40</v>
      </c>
      <c r="F47" s="5"/>
      <c r="G47" s="5"/>
      <c r="H47" s="5">
        <v>35</v>
      </c>
      <c r="I47" s="5">
        <v>8</v>
      </c>
      <c r="J47" s="4"/>
      <c r="K47" s="5"/>
      <c r="L47" s="5"/>
    </row>
    <row r="48" spans="1:12" x14ac:dyDescent="0.25">
      <c r="A48" s="43" t="s">
        <v>62</v>
      </c>
      <c r="B48" s="5">
        <v>188.3</v>
      </c>
      <c r="C48" s="5">
        <v>146</v>
      </c>
      <c r="D48" s="5"/>
      <c r="E48" s="5">
        <v>40</v>
      </c>
      <c r="F48" s="5"/>
      <c r="G48" s="5"/>
      <c r="H48" s="5">
        <v>35</v>
      </c>
      <c r="I48" s="5">
        <v>8</v>
      </c>
      <c r="J48" s="4"/>
      <c r="K48" s="5"/>
      <c r="L48" s="5"/>
    </row>
    <row r="49" spans="1:12" x14ac:dyDescent="0.25">
      <c r="A49" s="43" t="s">
        <v>63</v>
      </c>
      <c r="B49" s="5">
        <f>B47+3</f>
        <v>191.3</v>
      </c>
      <c r="C49" s="5">
        <f>C47+3</f>
        <v>107</v>
      </c>
      <c r="D49" s="5"/>
      <c r="E49" s="5">
        <v>40</v>
      </c>
      <c r="F49" s="5"/>
      <c r="G49" s="5"/>
      <c r="H49" s="5">
        <v>35</v>
      </c>
      <c r="I49" s="5">
        <v>8</v>
      </c>
      <c r="J49" s="4"/>
      <c r="K49" s="5"/>
      <c r="L49" s="5"/>
    </row>
    <row r="50" spans="1:12" x14ac:dyDescent="0.25">
      <c r="A50" s="43" t="s">
        <v>63</v>
      </c>
      <c r="B50" s="5">
        <f>B48+3</f>
        <v>191.3</v>
      </c>
      <c r="C50" s="5">
        <f>C48+3</f>
        <v>149</v>
      </c>
      <c r="D50" s="5"/>
      <c r="E50" s="5">
        <v>40</v>
      </c>
      <c r="F50" s="5"/>
      <c r="G50" s="5"/>
      <c r="H50" s="5">
        <v>35</v>
      </c>
      <c r="I50" s="5">
        <v>8</v>
      </c>
      <c r="J50" s="4"/>
      <c r="K50" s="5"/>
      <c r="L50" s="5"/>
    </row>
    <row r="51" spans="1:12" x14ac:dyDescent="0.25">
      <c r="A51" s="43"/>
      <c r="B51" s="5"/>
      <c r="C51" s="5"/>
      <c r="D51" s="5"/>
      <c r="E51" s="5"/>
      <c r="F51" s="5"/>
      <c r="G51" s="5"/>
      <c r="H51" s="5"/>
      <c r="I51" s="5"/>
      <c r="J51" s="4"/>
      <c r="K51" s="5"/>
      <c r="L51" s="5"/>
    </row>
    <row r="52" spans="1:12" x14ac:dyDescent="0.25">
      <c r="A52" s="45" t="s">
        <v>64</v>
      </c>
      <c r="B52" s="46" t="s">
        <v>65</v>
      </c>
      <c r="C52" s="46" t="s">
        <v>66</v>
      </c>
      <c r="D52" s="46" t="s">
        <v>67</v>
      </c>
    </row>
    <row r="53" spans="1:12" x14ac:dyDescent="0.25">
      <c r="A53" s="1">
        <f>COUNTA(A11:A50)</f>
        <v>40</v>
      </c>
      <c r="B53" s="1">
        <v>20</v>
      </c>
      <c r="C53" s="1">
        <f>B53/10</f>
        <v>2</v>
      </c>
      <c r="D53" s="1">
        <f>C53/A53*1000</f>
        <v>50</v>
      </c>
    </row>
    <row r="55" spans="1:12" x14ac:dyDescent="0.25">
      <c r="A55" s="4" t="s">
        <v>8</v>
      </c>
      <c r="B55" s="1" t="s">
        <v>38</v>
      </c>
      <c r="C55" s="1" t="s">
        <v>39</v>
      </c>
      <c r="D55" s="1" t="s">
        <v>40</v>
      </c>
      <c r="E55" s="1" t="s">
        <v>41</v>
      </c>
      <c r="F55" s="1" t="s">
        <v>42</v>
      </c>
      <c r="G55" s="1" t="s">
        <v>43</v>
      </c>
      <c r="H55" s="1" t="s">
        <v>44</v>
      </c>
      <c r="I55" s="1" t="s">
        <v>45</v>
      </c>
      <c r="K55" s="1" t="s">
        <v>46</v>
      </c>
      <c r="L55" s="47" t="s">
        <v>47</v>
      </c>
    </row>
    <row r="56" spans="1:12" x14ac:dyDescent="0.25">
      <c r="A56" s="5" t="s">
        <v>68</v>
      </c>
      <c r="B56" s="1">
        <v>184.01900000000001</v>
      </c>
      <c r="C56" s="1">
        <v>119.8</v>
      </c>
      <c r="D56" s="1">
        <v>150</v>
      </c>
      <c r="E56" s="1">
        <v>-36</v>
      </c>
      <c r="F56" s="1">
        <v>-140</v>
      </c>
      <c r="G56" s="1">
        <v>-10</v>
      </c>
      <c r="H56" s="1">
        <v>-28</v>
      </c>
      <c r="I56" s="1">
        <v>-5</v>
      </c>
      <c r="K56" s="1">
        <v>-2000</v>
      </c>
      <c r="L56" s="1">
        <v>6</v>
      </c>
    </row>
    <row r="57" spans="1:12" x14ac:dyDescent="0.25">
      <c r="A57" s="5" t="s">
        <v>68</v>
      </c>
      <c r="B57" s="1">
        <v>184.01900000000001</v>
      </c>
      <c r="C57" s="1">
        <v>147.80000000000001</v>
      </c>
      <c r="D57" s="1">
        <v>150</v>
      </c>
      <c r="E57" s="1">
        <v>-36</v>
      </c>
      <c r="F57" s="1">
        <v>-140</v>
      </c>
      <c r="G57" s="1">
        <v>-10</v>
      </c>
      <c r="H57" s="1">
        <v>20</v>
      </c>
      <c r="I57" s="1">
        <v>-7</v>
      </c>
      <c r="K57" s="1">
        <v>-2000</v>
      </c>
      <c r="L57" s="1">
        <v>6</v>
      </c>
    </row>
    <row r="58" spans="1:12" x14ac:dyDescent="0.25">
      <c r="A58" s="43" t="s">
        <v>69</v>
      </c>
      <c r="B58" s="1">
        <v>186.084</v>
      </c>
      <c r="C58" s="1">
        <v>121.9</v>
      </c>
      <c r="D58" s="1">
        <v>150</v>
      </c>
      <c r="E58" s="1">
        <v>-51</v>
      </c>
      <c r="F58" s="1">
        <v>-160</v>
      </c>
      <c r="G58" s="1">
        <v>-10</v>
      </c>
      <c r="H58" s="1">
        <v>-28</v>
      </c>
      <c r="I58" s="1">
        <v>-11</v>
      </c>
    </row>
    <row r="59" spans="1:12" x14ac:dyDescent="0.25">
      <c r="A59" s="43" t="s">
        <v>69</v>
      </c>
      <c r="B59" s="1">
        <v>186.084</v>
      </c>
      <c r="C59" s="1">
        <v>150</v>
      </c>
      <c r="D59" s="1">
        <v>150</v>
      </c>
      <c r="E59" s="1">
        <v>-51</v>
      </c>
      <c r="F59" s="1">
        <v>-160</v>
      </c>
      <c r="G59" s="1">
        <v>-10</v>
      </c>
      <c r="H59" s="1">
        <v>-22</v>
      </c>
      <c r="I59" s="1">
        <v>-7</v>
      </c>
    </row>
    <row r="60" spans="1:12" x14ac:dyDescent="0.25">
      <c r="A60" s="43" t="s">
        <v>69</v>
      </c>
      <c r="B60" s="1">
        <v>186.084</v>
      </c>
      <c r="C60" s="1">
        <v>121.3</v>
      </c>
      <c r="D60" s="1">
        <v>150</v>
      </c>
      <c r="E60" s="1">
        <v>-51</v>
      </c>
      <c r="F60" s="1">
        <v>-160</v>
      </c>
      <c r="G60" s="1">
        <v>-10</v>
      </c>
      <c r="H60" s="1">
        <v>-26</v>
      </c>
      <c r="I60" s="1">
        <v>-7</v>
      </c>
    </row>
    <row r="61" spans="1:12" x14ac:dyDescent="0.25">
      <c r="A61" s="5" t="s">
        <v>70</v>
      </c>
      <c r="B61" s="1">
        <v>168.04400000000001</v>
      </c>
      <c r="C61" s="1">
        <v>131.80000000000001</v>
      </c>
      <c r="D61" s="1">
        <v>150</v>
      </c>
      <c r="E61" s="1">
        <v>-41</v>
      </c>
      <c r="F61" s="1">
        <v>-170</v>
      </c>
      <c r="G61" s="1">
        <v>-10</v>
      </c>
      <c r="H61" s="1">
        <v>-28</v>
      </c>
      <c r="I61" s="1">
        <v>-5</v>
      </c>
      <c r="K61" s="1">
        <v>-1500</v>
      </c>
      <c r="L61" s="1">
        <v>8</v>
      </c>
    </row>
    <row r="62" spans="1:12" x14ac:dyDescent="0.25">
      <c r="A62" s="5" t="s">
        <v>70</v>
      </c>
      <c r="B62" s="1">
        <v>168.04400000000001</v>
      </c>
      <c r="C62" s="1">
        <v>75.900000000000006</v>
      </c>
      <c r="D62" s="1">
        <v>150</v>
      </c>
      <c r="E62" s="1">
        <v>-41</v>
      </c>
      <c r="F62" s="1">
        <v>-170</v>
      </c>
      <c r="G62" s="1">
        <v>-10</v>
      </c>
      <c r="H62" s="1">
        <v>-38</v>
      </c>
      <c r="I62" s="1">
        <v>-1</v>
      </c>
      <c r="K62" s="1">
        <v>-1500</v>
      </c>
      <c r="L62" s="1">
        <v>8</v>
      </c>
    </row>
    <row r="63" spans="1:12" x14ac:dyDescent="0.25">
      <c r="A63" s="43" t="s">
        <v>71</v>
      </c>
      <c r="B63" s="1">
        <v>171.03399999999999</v>
      </c>
      <c r="C63" s="1">
        <v>133.9</v>
      </c>
      <c r="D63" s="1">
        <v>150</v>
      </c>
      <c r="E63" s="1">
        <v>-51</v>
      </c>
      <c r="F63" s="1">
        <v>-160</v>
      </c>
      <c r="G63" s="1">
        <v>-10</v>
      </c>
      <c r="H63" s="1">
        <v>-30</v>
      </c>
      <c r="I63" s="1">
        <v>-7</v>
      </c>
    </row>
    <row r="64" spans="1:12" x14ac:dyDescent="0.25">
      <c r="A64" s="43" t="s">
        <v>71</v>
      </c>
      <c r="B64" s="1">
        <v>171.03399999999999</v>
      </c>
      <c r="C64" s="1">
        <v>77.900000000000006</v>
      </c>
      <c r="D64" s="1">
        <v>150</v>
      </c>
      <c r="E64" s="1">
        <v>-51</v>
      </c>
      <c r="F64" s="1">
        <v>-160</v>
      </c>
      <c r="G64" s="1">
        <v>-10</v>
      </c>
      <c r="H64" s="1">
        <v>-38</v>
      </c>
      <c r="I64" s="1">
        <v>-11</v>
      </c>
    </row>
    <row r="65" spans="1:12" x14ac:dyDescent="0.25">
      <c r="A65" s="43" t="s">
        <v>71</v>
      </c>
      <c r="B65" s="1">
        <v>171.03399999999999</v>
      </c>
      <c r="C65" s="1">
        <v>105.8</v>
      </c>
      <c r="D65" s="1">
        <v>150</v>
      </c>
      <c r="E65" s="1">
        <v>-51</v>
      </c>
      <c r="F65" s="1">
        <v>-160</v>
      </c>
      <c r="G65" s="1">
        <v>-10</v>
      </c>
      <c r="H65" s="1">
        <v>-34</v>
      </c>
      <c r="I65" s="1">
        <v>-17</v>
      </c>
    </row>
    <row r="66" spans="1:12" x14ac:dyDescent="0.25">
      <c r="A66" s="5" t="s">
        <v>72</v>
      </c>
      <c r="B66" s="1">
        <v>294.13299999999998</v>
      </c>
      <c r="C66" s="1">
        <v>249.7</v>
      </c>
      <c r="D66" s="1">
        <v>150</v>
      </c>
      <c r="E66" s="1">
        <v>-26</v>
      </c>
      <c r="F66" s="1">
        <v>-110</v>
      </c>
      <c r="G66" s="1">
        <v>-10</v>
      </c>
      <c r="H66" s="1">
        <v>-16</v>
      </c>
      <c r="I66" s="1">
        <v>-15</v>
      </c>
      <c r="K66" s="1">
        <v>-2500</v>
      </c>
      <c r="L66" s="1">
        <v>6</v>
      </c>
    </row>
    <row r="67" spans="1:12" x14ac:dyDescent="0.25">
      <c r="A67" s="5" t="s">
        <v>72</v>
      </c>
      <c r="B67" s="1">
        <v>294.13299999999998</v>
      </c>
      <c r="C67" s="1">
        <v>213.9</v>
      </c>
      <c r="D67" s="1">
        <v>150</v>
      </c>
      <c r="E67" s="1">
        <v>-26</v>
      </c>
      <c r="F67" s="1">
        <v>-110</v>
      </c>
      <c r="G67" s="1">
        <v>-10</v>
      </c>
      <c r="H67" s="1">
        <v>-30</v>
      </c>
      <c r="I67" s="1">
        <v>-11</v>
      </c>
      <c r="K67" s="1">
        <v>-2500</v>
      </c>
      <c r="L67" s="1">
        <v>6</v>
      </c>
    </row>
    <row r="68" spans="1:12" x14ac:dyDescent="0.25">
      <c r="A68" s="43" t="s">
        <v>73</v>
      </c>
      <c r="B68" s="1">
        <v>300.14800000000002</v>
      </c>
      <c r="C68" s="1">
        <v>255.8</v>
      </c>
      <c r="D68" s="1">
        <v>150</v>
      </c>
      <c r="E68" s="1">
        <v>-31</v>
      </c>
      <c r="F68" s="1">
        <v>-110</v>
      </c>
      <c r="G68" s="1">
        <v>-10</v>
      </c>
      <c r="H68" s="1">
        <v>-16</v>
      </c>
      <c r="I68" s="1">
        <v>-15</v>
      </c>
    </row>
    <row r="69" spans="1:12" x14ac:dyDescent="0.25">
      <c r="A69" s="43" t="s">
        <v>73</v>
      </c>
      <c r="B69" s="1">
        <v>300.14800000000002</v>
      </c>
      <c r="C69" s="1">
        <v>219.9</v>
      </c>
      <c r="D69" s="1">
        <v>150</v>
      </c>
      <c r="E69" s="1">
        <v>-31</v>
      </c>
      <c r="F69" s="1">
        <v>-110</v>
      </c>
      <c r="G69" s="1">
        <v>-10</v>
      </c>
      <c r="H69" s="1">
        <v>-30</v>
      </c>
      <c r="I69" s="1">
        <v>-13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workbookViewId="0">
      <selection activeCell="A2" sqref="A2:XFD3"/>
    </sheetView>
  </sheetViews>
  <sheetFormatPr defaultRowHeight="15" x14ac:dyDescent="0.25"/>
  <cols>
    <col min="2" max="2" width="47.42578125" bestFit="1" customWidth="1"/>
    <col min="3" max="3" width="28.7109375" style="1" customWidth="1"/>
    <col min="4" max="4" width="14.7109375" style="1" customWidth="1"/>
    <col min="5" max="5" width="39.140625" style="1" customWidth="1"/>
    <col min="6" max="6" width="26" style="1" customWidth="1"/>
    <col min="7" max="7" width="16.5703125" customWidth="1"/>
    <col min="8" max="8" width="26.85546875" bestFit="1" customWidth="1"/>
    <col min="9" max="9" width="21.7109375" bestFit="1" customWidth="1"/>
    <col min="10" max="10" width="16.85546875" bestFit="1" customWidth="1"/>
    <col min="11" max="11" width="15.7109375" bestFit="1" customWidth="1"/>
    <col min="12" max="12" width="20.85546875" bestFit="1" customWidth="1"/>
    <col min="13" max="13" width="24.5703125" bestFit="1" customWidth="1"/>
    <col min="14" max="14" width="3" customWidth="1"/>
  </cols>
  <sheetData>
    <row r="1" spans="1:18" x14ac:dyDescent="0.25">
      <c r="A1" t="s">
        <v>136</v>
      </c>
      <c r="M1" s="1"/>
      <c r="N1" s="1"/>
      <c r="O1" s="1"/>
      <c r="Q1" s="1"/>
    </row>
    <row r="2" spans="1:18" x14ac:dyDescent="0.25">
      <c r="A2" t="s">
        <v>357</v>
      </c>
      <c r="C2"/>
      <c r="D2"/>
      <c r="E2"/>
      <c r="F2"/>
      <c r="I2" s="1"/>
      <c r="J2" s="1"/>
      <c r="K2" s="1"/>
      <c r="M2" s="1"/>
      <c r="O2" s="2"/>
      <c r="P2" s="3"/>
      <c r="R2" s="3"/>
    </row>
    <row r="3" spans="1:18" x14ac:dyDescent="0.25">
      <c r="A3" t="s">
        <v>358</v>
      </c>
      <c r="C3"/>
      <c r="D3"/>
      <c r="E3"/>
      <c r="F3"/>
      <c r="I3" s="1"/>
      <c r="J3" s="1"/>
      <c r="K3" s="1"/>
      <c r="M3" s="1"/>
      <c r="O3" s="2"/>
      <c r="P3" s="3"/>
      <c r="R3" s="3"/>
    </row>
    <row r="4" spans="1:18" x14ac:dyDescent="0.25">
      <c r="A4" t="s">
        <v>1</v>
      </c>
      <c r="C4"/>
      <c r="G4" s="1"/>
    </row>
    <row r="5" spans="1:18" x14ac:dyDescent="0.25">
      <c r="A5" t="s">
        <v>342</v>
      </c>
      <c r="C5"/>
      <c r="G5" s="1"/>
      <c r="H5" s="1"/>
      <c r="I5" s="1"/>
      <c r="J5" s="1"/>
      <c r="K5" s="1"/>
    </row>
    <row r="6" spans="1:18" x14ac:dyDescent="0.25">
      <c r="A6" t="s">
        <v>343</v>
      </c>
      <c r="C6"/>
      <c r="G6" s="1"/>
      <c r="H6" s="1"/>
      <c r="I6" s="1"/>
      <c r="J6" s="1"/>
      <c r="K6" s="1"/>
    </row>
    <row r="7" spans="1:18" x14ac:dyDescent="0.25">
      <c r="A7" t="s">
        <v>2</v>
      </c>
      <c r="C7"/>
      <c r="G7" s="1"/>
      <c r="H7" s="1"/>
      <c r="I7" s="1"/>
      <c r="J7" s="1"/>
      <c r="K7" s="1"/>
    </row>
    <row r="8" spans="1:18" x14ac:dyDescent="0.25">
      <c r="C8"/>
      <c r="G8" s="1"/>
    </row>
    <row r="9" spans="1:18" x14ac:dyDescent="0.25">
      <c r="M9" s="1"/>
      <c r="N9" s="1"/>
      <c r="O9" s="1"/>
      <c r="Q9" s="1"/>
    </row>
    <row r="10" spans="1:18" ht="15.75" x14ac:dyDescent="0.25">
      <c r="A10" s="89" t="s">
        <v>137</v>
      </c>
    </row>
    <row r="11" spans="1:18" x14ac:dyDescent="0.25">
      <c r="B11" s="90" t="s">
        <v>138</v>
      </c>
      <c r="C11" s="91" t="s">
        <v>139</v>
      </c>
      <c r="D11" s="91" t="s">
        <v>140</v>
      </c>
    </row>
    <row r="12" spans="1:18" x14ac:dyDescent="0.25">
      <c r="B12" t="s">
        <v>141</v>
      </c>
      <c r="C12" s="1" t="s">
        <v>142</v>
      </c>
      <c r="D12" s="1" t="s">
        <v>143</v>
      </c>
    </row>
    <row r="13" spans="1:18" x14ac:dyDescent="0.25">
      <c r="B13" t="s">
        <v>144</v>
      </c>
      <c r="C13" s="1" t="s">
        <v>142</v>
      </c>
      <c r="D13" s="1" t="s">
        <v>145</v>
      </c>
    </row>
    <row r="14" spans="1:18" x14ac:dyDescent="0.25">
      <c r="B14" t="s">
        <v>146</v>
      </c>
      <c r="C14" s="1" t="s">
        <v>147</v>
      </c>
      <c r="D14" s="1" t="s">
        <v>148</v>
      </c>
    </row>
    <row r="15" spans="1:18" x14ac:dyDescent="0.25">
      <c r="B15" t="s">
        <v>149</v>
      </c>
      <c r="C15" s="1" t="s">
        <v>150</v>
      </c>
      <c r="D15" s="1" t="s">
        <v>151</v>
      </c>
    </row>
    <row r="16" spans="1:18" x14ac:dyDescent="0.25">
      <c r="B16" t="s">
        <v>152</v>
      </c>
      <c r="C16" s="1" t="s">
        <v>150</v>
      </c>
      <c r="D16" s="1" t="s">
        <v>153</v>
      </c>
    </row>
    <row r="17" spans="1:6" x14ac:dyDescent="0.25">
      <c r="B17" t="s">
        <v>154</v>
      </c>
    </row>
    <row r="18" spans="1:6" x14ac:dyDescent="0.25">
      <c r="B18" t="s">
        <v>155</v>
      </c>
    </row>
    <row r="19" spans="1:6" x14ac:dyDescent="0.25">
      <c r="B19" t="s">
        <v>156</v>
      </c>
      <c r="C19" s="1" t="s">
        <v>157</v>
      </c>
      <c r="D19" s="1" t="s">
        <v>158</v>
      </c>
    </row>
    <row r="24" spans="1:6" ht="15.75" x14ac:dyDescent="0.25">
      <c r="A24" s="89" t="s">
        <v>159</v>
      </c>
    </row>
    <row r="25" spans="1:6" x14ac:dyDescent="0.25">
      <c r="B25" s="90" t="s">
        <v>159</v>
      </c>
      <c r="C25" s="91" t="s">
        <v>139</v>
      </c>
      <c r="D25" s="91" t="s">
        <v>160</v>
      </c>
      <c r="E25" s="91" t="s">
        <v>161</v>
      </c>
      <c r="F25" s="91" t="s">
        <v>162</v>
      </c>
    </row>
    <row r="26" spans="1:6" x14ac:dyDescent="0.25">
      <c r="B26" t="s">
        <v>163</v>
      </c>
      <c r="C26" s="1" t="s">
        <v>164</v>
      </c>
      <c r="D26" s="1" t="s">
        <v>165</v>
      </c>
      <c r="E26" s="1">
        <v>403110090</v>
      </c>
      <c r="F26" s="1" t="s">
        <v>166</v>
      </c>
    </row>
    <row r="27" spans="1:6" x14ac:dyDescent="0.25">
      <c r="B27" t="s">
        <v>167</v>
      </c>
      <c r="C27" s="1" t="s">
        <v>168</v>
      </c>
      <c r="D27" s="1" t="s">
        <v>169</v>
      </c>
      <c r="E27" s="1" t="s">
        <v>170</v>
      </c>
      <c r="F27" s="1" t="s">
        <v>166</v>
      </c>
    </row>
    <row r="28" spans="1:6" x14ac:dyDescent="0.25">
      <c r="B28" t="s">
        <v>167</v>
      </c>
      <c r="C28" s="1" t="s">
        <v>168</v>
      </c>
      <c r="D28" s="1" t="s">
        <v>171</v>
      </c>
      <c r="E28" s="1" t="s">
        <v>172</v>
      </c>
      <c r="F28" s="1" t="s">
        <v>166</v>
      </c>
    </row>
    <row r="29" spans="1:6" x14ac:dyDescent="0.25">
      <c r="B29" t="s">
        <v>167</v>
      </c>
      <c r="C29" s="1" t="s">
        <v>168</v>
      </c>
      <c r="D29" s="1" t="s">
        <v>171</v>
      </c>
      <c r="E29" s="1" t="s">
        <v>173</v>
      </c>
      <c r="F29" s="1" t="s">
        <v>166</v>
      </c>
    </row>
    <row r="30" spans="1:6" x14ac:dyDescent="0.25">
      <c r="B30" t="s">
        <v>167</v>
      </c>
      <c r="C30" s="1" t="s">
        <v>168</v>
      </c>
      <c r="D30" s="1" t="s">
        <v>174</v>
      </c>
      <c r="E30" s="1" t="s">
        <v>173</v>
      </c>
      <c r="F30" s="1" t="s">
        <v>166</v>
      </c>
    </row>
    <row r="31" spans="1:6" x14ac:dyDescent="0.25">
      <c r="B31" t="s">
        <v>167</v>
      </c>
      <c r="C31" s="1" t="s">
        <v>168</v>
      </c>
      <c r="D31" s="1" t="s">
        <v>175</v>
      </c>
      <c r="E31" s="1" t="s">
        <v>176</v>
      </c>
      <c r="F31" s="1" t="s">
        <v>166</v>
      </c>
    </row>
    <row r="32" spans="1:6" x14ac:dyDescent="0.25">
      <c r="B32" t="s">
        <v>177</v>
      </c>
      <c r="C32" s="1" t="s">
        <v>178</v>
      </c>
      <c r="D32" s="1">
        <v>6560</v>
      </c>
      <c r="E32" s="1" t="s">
        <v>179</v>
      </c>
      <c r="F32" s="1" t="s">
        <v>166</v>
      </c>
    </row>
    <row r="33" spans="1:6" x14ac:dyDescent="0.25">
      <c r="B33" t="s">
        <v>180</v>
      </c>
      <c r="C33" s="1" t="s">
        <v>181</v>
      </c>
      <c r="D33" s="1" t="s">
        <v>182</v>
      </c>
      <c r="E33" s="1" t="s">
        <v>183</v>
      </c>
      <c r="F33" s="1" t="s">
        <v>184</v>
      </c>
    </row>
    <row r="34" spans="1:6" x14ac:dyDescent="0.25">
      <c r="B34" t="s">
        <v>185</v>
      </c>
      <c r="C34" s="1" t="s">
        <v>186</v>
      </c>
      <c r="D34" s="1" t="s">
        <v>187</v>
      </c>
      <c r="E34" s="1" t="s">
        <v>188</v>
      </c>
      <c r="F34" s="1" t="s">
        <v>184</v>
      </c>
    </row>
    <row r="35" spans="1:6" x14ac:dyDescent="0.25">
      <c r="B35" s="92"/>
    </row>
    <row r="36" spans="1:6" x14ac:dyDescent="0.25">
      <c r="A36" t="s">
        <v>189</v>
      </c>
    </row>
    <row r="37" spans="1:6" x14ac:dyDescent="0.25">
      <c r="B37" s="93" t="s">
        <v>190</v>
      </c>
      <c r="C37" s="91" t="s">
        <v>139</v>
      </c>
      <c r="D37" s="91" t="s">
        <v>191</v>
      </c>
      <c r="E37" s="91" t="s">
        <v>162</v>
      </c>
    </row>
    <row r="38" spans="1:6" x14ac:dyDescent="0.25">
      <c r="B38" t="s">
        <v>192</v>
      </c>
      <c r="C38" s="1" t="s">
        <v>186</v>
      </c>
      <c r="D38" s="1" t="s">
        <v>193</v>
      </c>
      <c r="E38" s="1" t="s">
        <v>194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workbookViewId="0">
      <selection activeCell="A2" sqref="A2:XFD3"/>
    </sheetView>
  </sheetViews>
  <sheetFormatPr defaultRowHeight="15" x14ac:dyDescent="0.25"/>
  <cols>
    <col min="2" max="2" width="33.140625" customWidth="1"/>
    <col min="3" max="3" width="22.5703125" customWidth="1"/>
    <col min="4" max="4" width="14" style="1" customWidth="1"/>
    <col min="5" max="5" width="13.7109375" style="1" customWidth="1"/>
    <col min="6" max="6" width="24.7109375" style="1" customWidth="1"/>
    <col min="7" max="7" width="19.28515625" style="1" customWidth="1"/>
    <col min="8" max="8" width="12.42578125" bestFit="1" customWidth="1"/>
    <col min="9" max="9" width="16.28515625" customWidth="1"/>
    <col min="10" max="10" width="13.85546875" bestFit="1" customWidth="1"/>
    <col min="11" max="11" width="21.42578125" bestFit="1" customWidth="1"/>
  </cols>
  <sheetData>
    <row r="1" spans="1:18" x14ac:dyDescent="0.25">
      <c r="A1" t="s">
        <v>195</v>
      </c>
    </row>
    <row r="2" spans="1:18" x14ac:dyDescent="0.25">
      <c r="A2" t="s">
        <v>357</v>
      </c>
      <c r="D2"/>
      <c r="E2"/>
      <c r="F2"/>
      <c r="G2"/>
      <c r="I2" s="1"/>
      <c r="J2" s="1"/>
      <c r="K2" s="1"/>
      <c r="M2" s="1"/>
      <c r="O2" s="2"/>
      <c r="P2" s="3"/>
      <c r="R2" s="3"/>
    </row>
    <row r="3" spans="1:18" x14ac:dyDescent="0.25">
      <c r="A3" t="s">
        <v>358</v>
      </c>
      <c r="D3"/>
      <c r="E3"/>
      <c r="F3"/>
      <c r="G3"/>
      <c r="I3" s="1"/>
      <c r="J3" s="1"/>
      <c r="K3" s="1"/>
      <c r="M3" s="1"/>
      <c r="O3" s="2"/>
      <c r="P3" s="3"/>
      <c r="R3" s="3"/>
    </row>
    <row r="4" spans="1:18" x14ac:dyDescent="0.25">
      <c r="A4" t="s">
        <v>312</v>
      </c>
      <c r="B4" s="4"/>
      <c r="D4"/>
      <c r="E4"/>
      <c r="G4"/>
    </row>
    <row r="5" spans="1:18" x14ac:dyDescent="0.25">
      <c r="A5" t="s">
        <v>342</v>
      </c>
      <c r="H5" s="1"/>
      <c r="I5" s="1"/>
      <c r="J5" s="1"/>
      <c r="K5" s="1"/>
    </row>
    <row r="6" spans="1:18" x14ac:dyDescent="0.25">
      <c r="A6" t="s">
        <v>343</v>
      </c>
      <c r="H6" s="1"/>
      <c r="I6" s="1"/>
      <c r="J6" s="1"/>
      <c r="K6" s="1"/>
    </row>
    <row r="7" spans="1:18" x14ac:dyDescent="0.25">
      <c r="A7" t="s">
        <v>2</v>
      </c>
      <c r="H7" s="1"/>
      <c r="I7" s="1"/>
      <c r="J7" s="1"/>
      <c r="K7" s="1"/>
    </row>
    <row r="8" spans="1:18" x14ac:dyDescent="0.25">
      <c r="A8" s="94" t="s">
        <v>196</v>
      </c>
    </row>
    <row r="9" spans="1:18" ht="15.75" thickBot="1" x14ac:dyDescent="0.3">
      <c r="B9" s="77" t="s">
        <v>8</v>
      </c>
      <c r="C9" s="77" t="s">
        <v>115</v>
      </c>
      <c r="D9" s="77" t="s">
        <v>197</v>
      </c>
      <c r="E9" s="78" t="s">
        <v>198</v>
      </c>
      <c r="F9" s="77" t="s">
        <v>199</v>
      </c>
      <c r="G9" s="77" t="s">
        <v>200</v>
      </c>
      <c r="H9" s="77" t="s">
        <v>201</v>
      </c>
      <c r="I9" s="78" t="s">
        <v>202</v>
      </c>
      <c r="J9" s="78" t="s">
        <v>203</v>
      </c>
      <c r="K9" s="68"/>
    </row>
    <row r="10" spans="1:18" ht="15.75" thickTop="1" x14ac:dyDescent="0.25">
      <c r="B10" s="5" t="s">
        <v>17</v>
      </c>
      <c r="C10" s="5" t="s">
        <v>134</v>
      </c>
      <c r="D10" s="5" t="s">
        <v>204</v>
      </c>
      <c r="E10" s="1" t="s">
        <v>205</v>
      </c>
      <c r="F10" s="5" t="s">
        <v>206</v>
      </c>
      <c r="G10" s="5" t="s">
        <v>207</v>
      </c>
      <c r="H10" s="5" t="s">
        <v>208</v>
      </c>
      <c r="K10" s="1"/>
    </row>
    <row r="11" spans="1:18" x14ac:dyDescent="0.25">
      <c r="B11" s="5" t="s">
        <v>72</v>
      </c>
      <c r="C11" s="5" t="s">
        <v>209</v>
      </c>
      <c r="D11" s="5" t="s">
        <v>210</v>
      </c>
      <c r="E11" s="1" t="s">
        <v>205</v>
      </c>
      <c r="F11" s="5" t="s">
        <v>211</v>
      </c>
      <c r="G11" s="5" t="s">
        <v>212</v>
      </c>
      <c r="H11" s="5" t="s">
        <v>213</v>
      </c>
      <c r="K11" s="1"/>
    </row>
    <row r="12" spans="1:18" x14ac:dyDescent="0.25">
      <c r="B12" s="5" t="s">
        <v>51</v>
      </c>
      <c r="C12" s="5" t="s">
        <v>214</v>
      </c>
      <c r="D12" s="5" t="s">
        <v>204</v>
      </c>
      <c r="E12" s="1" t="s">
        <v>205</v>
      </c>
      <c r="F12" s="5" t="s">
        <v>206</v>
      </c>
      <c r="G12" s="5" t="s">
        <v>215</v>
      </c>
      <c r="H12" s="5" t="s">
        <v>216</v>
      </c>
      <c r="K12" s="1"/>
    </row>
    <row r="13" spans="1:18" x14ac:dyDescent="0.25">
      <c r="B13" s="5" t="s">
        <v>119</v>
      </c>
      <c r="C13" s="5" t="s">
        <v>18</v>
      </c>
      <c r="D13" s="5" t="s">
        <v>217</v>
      </c>
      <c r="E13" s="1" t="s">
        <v>218</v>
      </c>
      <c r="F13" s="5" t="s">
        <v>219</v>
      </c>
      <c r="G13" s="5" t="s">
        <v>220</v>
      </c>
      <c r="H13" s="5" t="s">
        <v>221</v>
      </c>
      <c r="K13" s="1"/>
    </row>
    <row r="14" spans="1:18" x14ac:dyDescent="0.25">
      <c r="B14" s="5" t="s">
        <v>123</v>
      </c>
      <c r="C14" s="5" t="s">
        <v>18</v>
      </c>
      <c r="D14" s="5" t="s">
        <v>217</v>
      </c>
      <c r="E14" s="1" t="s">
        <v>222</v>
      </c>
      <c r="F14" s="5" t="s">
        <v>219</v>
      </c>
      <c r="G14" s="5" t="s">
        <v>223</v>
      </c>
      <c r="H14" s="5" t="s">
        <v>224</v>
      </c>
      <c r="K14" s="1"/>
    </row>
    <row r="15" spans="1:18" x14ac:dyDescent="0.25">
      <c r="B15" s="5" t="s">
        <v>19</v>
      </c>
      <c r="C15" s="5" t="s">
        <v>214</v>
      </c>
      <c r="D15" s="5" t="s">
        <v>204</v>
      </c>
      <c r="E15" s="1" t="s">
        <v>205</v>
      </c>
      <c r="F15" s="5" t="s">
        <v>206</v>
      </c>
      <c r="G15" s="5" t="s">
        <v>225</v>
      </c>
      <c r="H15" s="5" t="s">
        <v>226</v>
      </c>
      <c r="K15" s="1"/>
    </row>
    <row r="16" spans="1:18" x14ac:dyDescent="0.25">
      <c r="B16" s="5" t="s">
        <v>55</v>
      </c>
      <c r="C16" s="5" t="s">
        <v>134</v>
      </c>
      <c r="D16" s="5" t="s">
        <v>210</v>
      </c>
      <c r="E16" s="1" t="s">
        <v>205</v>
      </c>
      <c r="F16" s="5" t="s">
        <v>206</v>
      </c>
      <c r="G16" s="5" t="s">
        <v>227</v>
      </c>
      <c r="H16" s="5" t="s">
        <v>228</v>
      </c>
    </row>
    <row r="17" spans="1:10" x14ac:dyDescent="0.25">
      <c r="B17" s="5" t="s">
        <v>53</v>
      </c>
      <c r="C17" s="5" t="s">
        <v>214</v>
      </c>
      <c r="D17" s="5" t="s">
        <v>204</v>
      </c>
      <c r="E17" s="1" t="s">
        <v>205</v>
      </c>
      <c r="F17" s="5" t="s">
        <v>206</v>
      </c>
      <c r="G17" s="5" t="s">
        <v>229</v>
      </c>
      <c r="H17" s="5" t="s">
        <v>228</v>
      </c>
    </row>
    <row r="18" spans="1:10" x14ac:dyDescent="0.25">
      <c r="B18" s="5" t="s">
        <v>68</v>
      </c>
      <c r="C18" s="5" t="s">
        <v>18</v>
      </c>
      <c r="D18" s="5" t="s">
        <v>217</v>
      </c>
      <c r="F18" s="5" t="s">
        <v>219</v>
      </c>
      <c r="G18" s="5" t="s">
        <v>230</v>
      </c>
      <c r="H18" s="5" t="s">
        <v>231</v>
      </c>
    </row>
    <row r="19" spans="1:10" x14ac:dyDescent="0.25">
      <c r="B19" s="5" t="s">
        <v>124</v>
      </c>
      <c r="C19" s="5" t="s">
        <v>18</v>
      </c>
      <c r="D19" s="5" t="s">
        <v>217</v>
      </c>
      <c r="E19" s="1" t="s">
        <v>222</v>
      </c>
      <c r="F19" s="5" t="s">
        <v>219</v>
      </c>
      <c r="G19" s="5" t="s">
        <v>232</v>
      </c>
      <c r="H19" s="5" t="s">
        <v>233</v>
      </c>
    </row>
    <row r="20" spans="1:10" x14ac:dyDescent="0.25">
      <c r="B20" s="1" t="s">
        <v>57</v>
      </c>
      <c r="C20" s="1" t="s">
        <v>217</v>
      </c>
      <c r="D20" s="1" t="s">
        <v>217</v>
      </c>
      <c r="E20" s="1" t="s">
        <v>234</v>
      </c>
      <c r="F20" s="1" t="s">
        <v>219</v>
      </c>
      <c r="G20" s="1" t="s">
        <v>235</v>
      </c>
      <c r="H20" s="1" t="s">
        <v>236</v>
      </c>
      <c r="I20" s="1"/>
      <c r="J20" s="1" t="s">
        <v>237</v>
      </c>
    </row>
    <row r="21" spans="1:10" x14ac:dyDescent="0.25">
      <c r="B21" s="5" t="s">
        <v>58</v>
      </c>
      <c r="C21" s="5" t="s">
        <v>134</v>
      </c>
      <c r="D21" s="5" t="s">
        <v>210</v>
      </c>
      <c r="E21" s="1" t="s">
        <v>238</v>
      </c>
      <c r="F21" s="5" t="s">
        <v>239</v>
      </c>
      <c r="G21" s="5" t="s">
        <v>240</v>
      </c>
      <c r="H21" s="95">
        <v>5023000</v>
      </c>
      <c r="I21" s="96">
        <v>42886</v>
      </c>
      <c r="J21" s="1"/>
    </row>
    <row r="22" spans="1:10" x14ac:dyDescent="0.25">
      <c r="B22" s="1" t="s">
        <v>127</v>
      </c>
      <c r="C22" s="1" t="s">
        <v>217</v>
      </c>
      <c r="D22" s="1" t="s">
        <v>217</v>
      </c>
      <c r="E22" s="1" t="s">
        <v>241</v>
      </c>
      <c r="F22" s="1" t="s">
        <v>219</v>
      </c>
      <c r="G22" s="1" t="s">
        <v>242</v>
      </c>
      <c r="H22" s="1" t="s">
        <v>243</v>
      </c>
      <c r="I22" s="97" t="s">
        <v>244</v>
      </c>
      <c r="J22" s="1" t="s">
        <v>237</v>
      </c>
    </row>
    <row r="23" spans="1:10" x14ac:dyDescent="0.25">
      <c r="B23" s="1" t="s">
        <v>245</v>
      </c>
      <c r="C23" s="1" t="s">
        <v>217</v>
      </c>
      <c r="D23" s="1" t="s">
        <v>217</v>
      </c>
      <c r="E23" s="1" t="s">
        <v>234</v>
      </c>
      <c r="F23" s="1" t="s">
        <v>219</v>
      </c>
      <c r="G23" s="1" t="s">
        <v>246</v>
      </c>
      <c r="H23" s="1" t="s">
        <v>247</v>
      </c>
      <c r="I23" s="1" t="s">
        <v>248</v>
      </c>
      <c r="J23" s="1" t="s">
        <v>237</v>
      </c>
    </row>
    <row r="24" spans="1:10" x14ac:dyDescent="0.25">
      <c r="B24" s="1" t="s">
        <v>306</v>
      </c>
      <c r="C24" s="1" t="s">
        <v>134</v>
      </c>
      <c r="D24" s="1" t="s">
        <v>313</v>
      </c>
      <c r="E24" s="1" t="s">
        <v>238</v>
      </c>
      <c r="F24" s="1" t="s">
        <v>206</v>
      </c>
      <c r="G24" s="1" t="s">
        <v>314</v>
      </c>
      <c r="H24" s="1" t="s">
        <v>315</v>
      </c>
      <c r="I24" s="1" t="s">
        <v>316</v>
      </c>
      <c r="J24" s="1">
        <v>-20</v>
      </c>
    </row>
    <row r="25" spans="1:10" x14ac:dyDescent="0.25">
      <c r="B25" s="1" t="s">
        <v>307</v>
      </c>
      <c r="C25" s="1" t="s">
        <v>214</v>
      </c>
      <c r="D25" s="1" t="s">
        <v>279</v>
      </c>
      <c r="E25" s="1" t="s">
        <v>238</v>
      </c>
      <c r="F25" s="1" t="s">
        <v>206</v>
      </c>
      <c r="G25" s="1" t="s">
        <v>317</v>
      </c>
      <c r="H25" s="1" t="s">
        <v>318</v>
      </c>
      <c r="I25" s="1" t="s">
        <v>319</v>
      </c>
      <c r="J25" s="1">
        <v>-20</v>
      </c>
    </row>
    <row r="27" spans="1:10" x14ac:dyDescent="0.25">
      <c r="A27" s="94" t="s">
        <v>249</v>
      </c>
    </row>
    <row r="28" spans="1:10" ht="15.75" thickBot="1" x14ac:dyDescent="0.3">
      <c r="B28" s="98" t="s">
        <v>8</v>
      </c>
      <c r="C28" s="78" t="s">
        <v>115</v>
      </c>
      <c r="D28" s="78" t="s">
        <v>197</v>
      </c>
      <c r="E28" s="78" t="s">
        <v>198</v>
      </c>
      <c r="F28" s="78" t="s">
        <v>199</v>
      </c>
      <c r="G28" s="78" t="s">
        <v>200</v>
      </c>
      <c r="H28" s="78" t="s">
        <v>201</v>
      </c>
      <c r="I28" s="78" t="s">
        <v>202</v>
      </c>
      <c r="J28" s="78" t="s">
        <v>203</v>
      </c>
    </row>
    <row r="29" spans="1:10" ht="60.75" thickTop="1" x14ac:dyDescent="0.25">
      <c r="B29" s="43" t="s">
        <v>250</v>
      </c>
      <c r="C29" s="83" t="s">
        <v>120</v>
      </c>
      <c r="D29" s="83" t="s">
        <v>251</v>
      </c>
      <c r="E29" s="83" t="s">
        <v>238</v>
      </c>
      <c r="F29" s="83" t="s">
        <v>206</v>
      </c>
      <c r="G29" s="83" t="s">
        <v>252</v>
      </c>
      <c r="H29" s="83" t="s">
        <v>253</v>
      </c>
      <c r="I29" s="99">
        <v>43922</v>
      </c>
      <c r="J29" s="83">
        <v>-20</v>
      </c>
    </row>
    <row r="30" spans="1:10" x14ac:dyDescent="0.25">
      <c r="B30" s="43" t="s">
        <v>254</v>
      </c>
      <c r="C30" s="83" t="s">
        <v>120</v>
      </c>
      <c r="D30" s="83" t="s">
        <v>251</v>
      </c>
      <c r="E30" s="83" t="s">
        <v>238</v>
      </c>
      <c r="F30" s="83" t="s">
        <v>206</v>
      </c>
      <c r="G30" s="83" t="s">
        <v>255</v>
      </c>
      <c r="H30" s="83" t="s">
        <v>256</v>
      </c>
      <c r="I30" s="99">
        <v>44044</v>
      </c>
      <c r="J30" s="83">
        <v>-20</v>
      </c>
    </row>
    <row r="31" spans="1:10" x14ac:dyDescent="0.25">
      <c r="B31" s="43"/>
      <c r="C31" s="83"/>
      <c r="D31" s="83"/>
      <c r="E31" s="83"/>
      <c r="F31" s="83"/>
      <c r="G31" s="83"/>
      <c r="H31" s="83"/>
      <c r="I31" s="83"/>
      <c r="J31" s="83"/>
    </row>
    <row r="32" spans="1:10" ht="30" x14ac:dyDescent="0.25">
      <c r="B32" s="43" t="s">
        <v>129</v>
      </c>
      <c r="C32" s="83" t="s">
        <v>18</v>
      </c>
      <c r="D32" s="83" t="s">
        <v>217</v>
      </c>
      <c r="E32" s="83" t="s">
        <v>257</v>
      </c>
      <c r="F32" s="83" t="s">
        <v>258</v>
      </c>
      <c r="G32" s="83" t="s">
        <v>259</v>
      </c>
      <c r="H32" s="83" t="s">
        <v>260</v>
      </c>
      <c r="I32" s="100">
        <v>44348</v>
      </c>
      <c r="J32" s="83"/>
    </row>
    <row r="33" spans="2:10" x14ac:dyDescent="0.25">
      <c r="B33" s="43" t="s">
        <v>56</v>
      </c>
      <c r="C33" s="83" t="s">
        <v>120</v>
      </c>
      <c r="D33" s="83" t="s">
        <v>251</v>
      </c>
      <c r="E33" s="83" t="s">
        <v>238</v>
      </c>
      <c r="F33" s="83" t="s">
        <v>206</v>
      </c>
      <c r="G33" s="83" t="s">
        <v>261</v>
      </c>
      <c r="H33" s="83" t="s">
        <v>262</v>
      </c>
      <c r="I33" s="99">
        <v>43586</v>
      </c>
      <c r="J33" s="83">
        <v>-20</v>
      </c>
    </row>
    <row r="34" spans="2:10" x14ac:dyDescent="0.25">
      <c r="B34" s="43"/>
      <c r="C34" s="83"/>
      <c r="D34" s="83"/>
      <c r="E34" s="83"/>
      <c r="F34" s="83"/>
      <c r="G34" s="83"/>
      <c r="H34" s="83"/>
      <c r="I34" s="99"/>
      <c r="J34" s="83"/>
    </row>
    <row r="35" spans="2:10" ht="30" x14ac:dyDescent="0.25">
      <c r="B35" s="43" t="s">
        <v>133</v>
      </c>
      <c r="C35" s="83" t="s">
        <v>18</v>
      </c>
      <c r="D35" s="83" t="s">
        <v>217</v>
      </c>
      <c r="E35" s="83" t="s">
        <v>263</v>
      </c>
      <c r="F35" s="83" t="s">
        <v>258</v>
      </c>
      <c r="G35" s="83">
        <v>614327</v>
      </c>
      <c r="H35" s="83" t="s">
        <v>264</v>
      </c>
      <c r="I35" s="83"/>
      <c r="J35" s="83"/>
    </row>
    <row r="36" spans="2:10" x14ac:dyDescent="0.25">
      <c r="B36" s="43"/>
      <c r="C36" s="83"/>
      <c r="D36" s="83"/>
      <c r="E36" s="83"/>
      <c r="F36" s="83"/>
      <c r="G36" s="83"/>
      <c r="H36" s="83"/>
      <c r="I36" s="83"/>
      <c r="J36" s="83"/>
    </row>
    <row r="37" spans="2:10" x14ac:dyDescent="0.25">
      <c r="B37" s="43" t="s">
        <v>22</v>
      </c>
      <c r="C37" s="83" t="s">
        <v>18</v>
      </c>
      <c r="D37" s="83" t="s">
        <v>217</v>
      </c>
      <c r="E37" s="83" t="s">
        <v>265</v>
      </c>
      <c r="F37" s="83" t="s">
        <v>266</v>
      </c>
      <c r="G37" s="83" t="s">
        <v>267</v>
      </c>
      <c r="H37" s="83" t="s">
        <v>268</v>
      </c>
      <c r="I37" s="83"/>
      <c r="J37" s="83"/>
    </row>
    <row r="38" spans="2:10" x14ac:dyDescent="0.25">
      <c r="B38" s="43" t="s">
        <v>269</v>
      </c>
      <c r="C38" s="83" t="s">
        <v>120</v>
      </c>
      <c r="D38" s="83" t="s">
        <v>251</v>
      </c>
      <c r="E38" s="83" t="s">
        <v>238</v>
      </c>
      <c r="F38" s="83" t="s">
        <v>206</v>
      </c>
      <c r="G38" s="83" t="s">
        <v>270</v>
      </c>
      <c r="H38" s="83" t="s">
        <v>271</v>
      </c>
      <c r="I38" s="99">
        <v>43922</v>
      </c>
      <c r="J38" s="83">
        <v>-20</v>
      </c>
    </row>
    <row r="39" spans="2:10" x14ac:dyDescent="0.25">
      <c r="B39" s="43"/>
      <c r="C39" s="83"/>
      <c r="D39" s="83"/>
      <c r="E39" s="83"/>
      <c r="F39" s="83"/>
      <c r="G39" s="83"/>
      <c r="H39" s="83"/>
      <c r="I39" s="83"/>
      <c r="J39" s="83"/>
    </row>
    <row r="40" spans="2:10" x14ac:dyDescent="0.25">
      <c r="B40" s="43" t="s">
        <v>71</v>
      </c>
      <c r="C40" s="83" t="s">
        <v>18</v>
      </c>
      <c r="D40" s="83" t="s">
        <v>217</v>
      </c>
      <c r="E40" s="83" t="s">
        <v>222</v>
      </c>
      <c r="F40" s="83" t="s">
        <v>272</v>
      </c>
      <c r="G40" s="83" t="s">
        <v>273</v>
      </c>
      <c r="H40" s="83" t="s">
        <v>274</v>
      </c>
      <c r="I40" s="99">
        <v>43800</v>
      </c>
      <c r="J40" s="83" t="s">
        <v>237</v>
      </c>
    </row>
    <row r="41" spans="2:10" ht="30" x14ac:dyDescent="0.25">
      <c r="B41" s="43" t="s">
        <v>135</v>
      </c>
      <c r="C41" s="83" t="s">
        <v>18</v>
      </c>
      <c r="D41" s="83" t="s">
        <v>217</v>
      </c>
      <c r="E41" s="83" t="s">
        <v>263</v>
      </c>
      <c r="F41" s="83" t="s">
        <v>275</v>
      </c>
      <c r="G41" s="83" t="s">
        <v>276</v>
      </c>
      <c r="H41" s="83">
        <v>192</v>
      </c>
      <c r="I41" s="83"/>
      <c r="J41" s="83"/>
    </row>
    <row r="42" spans="2:10" x14ac:dyDescent="0.25">
      <c r="B42" s="43"/>
      <c r="C42" s="83"/>
      <c r="D42" s="83"/>
      <c r="E42" s="83"/>
      <c r="F42" s="83"/>
      <c r="G42" s="83"/>
      <c r="H42" s="83"/>
      <c r="I42" s="83"/>
      <c r="J42" s="83"/>
    </row>
    <row r="43" spans="2:10" ht="30" x14ac:dyDescent="0.25">
      <c r="B43" s="43" t="s">
        <v>277</v>
      </c>
      <c r="C43" s="83" t="s">
        <v>278</v>
      </c>
      <c r="D43" s="83" t="s">
        <v>279</v>
      </c>
      <c r="E43" s="83" t="s">
        <v>205</v>
      </c>
      <c r="F43" s="83" t="s">
        <v>280</v>
      </c>
      <c r="G43" s="83" t="s">
        <v>281</v>
      </c>
      <c r="H43" s="83" t="s">
        <v>282</v>
      </c>
      <c r="I43" s="83"/>
      <c r="J43" s="83" t="s">
        <v>237</v>
      </c>
    </row>
    <row r="44" spans="2:10" x14ac:dyDescent="0.25">
      <c r="B44" s="43"/>
      <c r="C44" s="83"/>
      <c r="D44" s="83"/>
      <c r="E44" s="83"/>
      <c r="F44" s="83"/>
      <c r="G44" s="83"/>
      <c r="H44" s="83"/>
      <c r="I44" s="83"/>
      <c r="J44" s="83"/>
    </row>
    <row r="45" spans="2:10" x14ac:dyDescent="0.25">
      <c r="B45" s="83" t="s">
        <v>283</v>
      </c>
      <c r="C45" s="83" t="s">
        <v>284</v>
      </c>
      <c r="D45" s="83" t="s">
        <v>279</v>
      </c>
      <c r="E45" s="83" t="s">
        <v>205</v>
      </c>
      <c r="F45" s="83" t="s">
        <v>280</v>
      </c>
      <c r="G45" s="83" t="s">
        <v>285</v>
      </c>
      <c r="H45" s="83" t="s">
        <v>286</v>
      </c>
      <c r="I45" s="83"/>
      <c r="J45" s="83" t="s">
        <v>237</v>
      </c>
    </row>
    <row r="46" spans="2:10" x14ac:dyDescent="0.25">
      <c r="B46" s="83" t="s">
        <v>287</v>
      </c>
      <c r="C46" s="83" t="s">
        <v>288</v>
      </c>
      <c r="D46" s="83" t="s">
        <v>279</v>
      </c>
      <c r="E46" s="83" t="s">
        <v>205</v>
      </c>
      <c r="F46" s="83" t="s">
        <v>280</v>
      </c>
      <c r="G46" s="83" t="s">
        <v>289</v>
      </c>
      <c r="H46" s="83" t="s">
        <v>290</v>
      </c>
      <c r="I46" s="83"/>
      <c r="J46" s="83" t="s">
        <v>237</v>
      </c>
    </row>
    <row r="47" spans="2:10" x14ac:dyDescent="0.25">
      <c r="B47" s="83" t="s">
        <v>291</v>
      </c>
      <c r="C47" s="83" t="s">
        <v>288</v>
      </c>
      <c r="D47" s="83" t="s">
        <v>279</v>
      </c>
      <c r="E47" s="83" t="s">
        <v>205</v>
      </c>
      <c r="F47" s="83" t="s">
        <v>280</v>
      </c>
      <c r="G47" s="83" t="s">
        <v>292</v>
      </c>
      <c r="H47" s="83" t="s">
        <v>293</v>
      </c>
      <c r="J47" s="83" t="s">
        <v>237</v>
      </c>
    </row>
    <row r="48" spans="2:10" x14ac:dyDescent="0.25">
      <c r="B48" s="1" t="s">
        <v>308</v>
      </c>
      <c r="C48" s="1" t="s">
        <v>134</v>
      </c>
      <c r="D48" s="1" t="s">
        <v>279</v>
      </c>
      <c r="E48" s="1" t="s">
        <v>238</v>
      </c>
      <c r="F48" s="1" t="s">
        <v>206</v>
      </c>
      <c r="G48" s="83" t="s">
        <v>320</v>
      </c>
      <c r="H48" s="83" t="s">
        <v>321</v>
      </c>
      <c r="I48" s="1" t="s">
        <v>322</v>
      </c>
      <c r="J48" s="1">
        <v>-20</v>
      </c>
    </row>
    <row r="49" spans="1:10" x14ac:dyDescent="0.25">
      <c r="B49" s="1" t="s">
        <v>309</v>
      </c>
      <c r="C49" s="1" t="s">
        <v>214</v>
      </c>
      <c r="D49" s="1" t="s">
        <v>279</v>
      </c>
      <c r="E49" s="1" t="s">
        <v>238</v>
      </c>
      <c r="F49" s="1" t="s">
        <v>206</v>
      </c>
      <c r="G49" s="83" t="s">
        <v>323</v>
      </c>
      <c r="H49" s="83" t="s">
        <v>324</v>
      </c>
      <c r="I49" s="1" t="s">
        <v>319</v>
      </c>
      <c r="J49" s="1">
        <v>-20</v>
      </c>
    </row>
    <row r="51" spans="1:10" x14ac:dyDescent="0.25">
      <c r="A51" s="94" t="s">
        <v>294</v>
      </c>
    </row>
    <row r="53" spans="1:10" ht="15.75" thickBot="1" x14ac:dyDescent="0.3">
      <c r="B53" s="78" t="s">
        <v>295</v>
      </c>
      <c r="C53" s="78" t="s">
        <v>296</v>
      </c>
      <c r="D53" s="78" t="s">
        <v>199</v>
      </c>
      <c r="E53" s="78" t="s">
        <v>297</v>
      </c>
      <c r="F53" s="78" t="s">
        <v>201</v>
      </c>
      <c r="G53" s="78" t="s">
        <v>202</v>
      </c>
    </row>
    <row r="54" spans="1:10" ht="15.75" thickTop="1" x14ac:dyDescent="0.25">
      <c r="B54" s="1" t="s">
        <v>134</v>
      </c>
      <c r="C54" s="1"/>
      <c r="D54" s="1" t="s">
        <v>298</v>
      </c>
      <c r="E54" s="1" t="s">
        <v>299</v>
      </c>
      <c r="F54" s="1" t="s">
        <v>300</v>
      </c>
    </row>
    <row r="55" spans="1:10" x14ac:dyDescent="0.25">
      <c r="B55" s="1" t="s">
        <v>301</v>
      </c>
      <c r="C55" s="1" t="s">
        <v>302</v>
      </c>
      <c r="D55" s="1" t="s">
        <v>142</v>
      </c>
      <c r="E55" s="1" t="s">
        <v>303</v>
      </c>
      <c r="F55" s="1">
        <v>158892</v>
      </c>
    </row>
    <row r="56" spans="1:10" x14ac:dyDescent="0.25">
      <c r="B56" s="1" t="s">
        <v>214</v>
      </c>
      <c r="C56" s="1" t="s">
        <v>142</v>
      </c>
      <c r="D56" s="1" t="s">
        <v>142</v>
      </c>
      <c r="E56" s="1" t="s">
        <v>304</v>
      </c>
      <c r="F56" s="1">
        <v>11258</v>
      </c>
    </row>
    <row r="57" spans="1:10" x14ac:dyDescent="0.25">
      <c r="B57" s="1" t="s">
        <v>305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workbookViewId="0">
      <selection activeCell="A2" sqref="A2:XFD3"/>
    </sheetView>
  </sheetViews>
  <sheetFormatPr defaultRowHeight="15" x14ac:dyDescent="0.25"/>
  <cols>
    <col min="2" max="2" width="23" bestFit="1" customWidth="1"/>
    <col min="3" max="3" width="18.5703125" customWidth="1"/>
    <col min="4" max="4" width="12.28515625" style="1" customWidth="1"/>
    <col min="5" max="5" width="22" style="1" customWidth="1"/>
    <col min="6" max="6" width="80.28515625" style="1" customWidth="1"/>
    <col min="7" max="7" width="13.42578125" style="1" bestFit="1" customWidth="1"/>
    <col min="9" max="9" width="11.42578125" bestFit="1" customWidth="1"/>
    <col min="10" max="10" width="13.85546875" bestFit="1" customWidth="1"/>
    <col min="11" max="11" width="21.42578125" bestFit="1" customWidth="1"/>
  </cols>
  <sheetData>
    <row r="1" spans="1:18" x14ac:dyDescent="0.25">
      <c r="A1" t="s">
        <v>97</v>
      </c>
    </row>
    <row r="2" spans="1:18" x14ac:dyDescent="0.25">
      <c r="A2" t="s">
        <v>357</v>
      </c>
      <c r="D2"/>
      <c r="E2"/>
      <c r="F2"/>
      <c r="G2"/>
      <c r="I2" s="1"/>
      <c r="J2" s="1"/>
      <c r="K2" s="1"/>
      <c r="M2" s="1"/>
      <c r="O2" s="2"/>
      <c r="P2" s="3"/>
      <c r="R2" s="3"/>
    </row>
    <row r="3" spans="1:18" x14ac:dyDescent="0.25">
      <c r="A3" t="s">
        <v>358</v>
      </c>
      <c r="D3"/>
      <c r="E3"/>
      <c r="F3"/>
      <c r="G3"/>
      <c r="I3" s="1"/>
      <c r="J3" s="1"/>
      <c r="K3" s="1"/>
      <c r="M3" s="1"/>
      <c r="O3" s="2"/>
      <c r="P3" s="3"/>
      <c r="R3" s="3"/>
    </row>
    <row r="4" spans="1:18" x14ac:dyDescent="0.25">
      <c r="A4" t="s">
        <v>312</v>
      </c>
      <c r="B4" s="4"/>
      <c r="D4"/>
      <c r="E4"/>
      <c r="G4"/>
    </row>
    <row r="5" spans="1:18" x14ac:dyDescent="0.25">
      <c r="A5" t="s">
        <v>342</v>
      </c>
      <c r="H5" s="1"/>
      <c r="I5" s="1"/>
      <c r="J5" s="1"/>
      <c r="K5" s="1"/>
    </row>
    <row r="6" spans="1:18" x14ac:dyDescent="0.25">
      <c r="A6" t="s">
        <v>343</v>
      </c>
      <c r="H6" s="1"/>
      <c r="I6" s="1"/>
      <c r="J6" s="1"/>
      <c r="K6" s="1"/>
    </row>
    <row r="7" spans="1:18" x14ac:dyDescent="0.25">
      <c r="A7" t="s">
        <v>2</v>
      </c>
      <c r="H7" s="1"/>
      <c r="I7" s="1"/>
      <c r="J7" s="1"/>
      <c r="K7" s="1"/>
    </row>
    <row r="9" spans="1:18" x14ac:dyDescent="0.25">
      <c r="A9" s="76" t="s">
        <v>114</v>
      </c>
      <c r="B9" s="34"/>
      <c r="C9" s="34"/>
      <c r="D9" s="25"/>
      <c r="E9" s="25"/>
      <c r="F9" s="25"/>
      <c r="G9" s="25"/>
      <c r="H9" s="34"/>
      <c r="I9" s="34"/>
      <c r="J9" s="34"/>
      <c r="K9" s="34"/>
      <c r="L9" s="34"/>
    </row>
    <row r="10" spans="1:18" x14ac:dyDescent="0.25">
      <c r="A10" s="34"/>
      <c r="B10" s="34"/>
      <c r="C10" s="34"/>
      <c r="D10" s="25"/>
      <c r="E10" s="25"/>
      <c r="F10" s="25"/>
      <c r="G10" s="25"/>
      <c r="H10" s="34"/>
      <c r="I10" s="34"/>
      <c r="J10" s="34"/>
      <c r="K10" s="34"/>
      <c r="L10" s="34"/>
    </row>
    <row r="11" spans="1:18" ht="15.75" thickBot="1" x14ac:dyDescent="0.3">
      <c r="A11" s="34"/>
      <c r="B11" s="77" t="s">
        <v>8</v>
      </c>
      <c r="C11" s="77" t="s">
        <v>98</v>
      </c>
      <c r="D11" s="78" t="s">
        <v>115</v>
      </c>
      <c r="E11" s="77" t="s">
        <v>116</v>
      </c>
      <c r="F11" s="77" t="s">
        <v>117</v>
      </c>
      <c r="G11" s="79" t="s">
        <v>118</v>
      </c>
      <c r="H11" s="34"/>
      <c r="I11" s="80"/>
      <c r="J11" s="80"/>
      <c r="K11" s="80"/>
      <c r="L11" s="34"/>
    </row>
    <row r="12" spans="1:18" ht="15.75" thickTop="1" x14ac:dyDescent="0.25">
      <c r="A12" s="34"/>
      <c r="B12" s="5" t="s">
        <v>119</v>
      </c>
      <c r="C12" s="5">
        <v>10126.999999999998</v>
      </c>
      <c r="D12" s="25" t="s">
        <v>120</v>
      </c>
      <c r="E12" s="81">
        <v>42930</v>
      </c>
      <c r="F12" s="82" t="s">
        <v>121</v>
      </c>
      <c r="G12" s="82" t="s">
        <v>122</v>
      </c>
      <c r="H12" s="34"/>
      <c r="I12" s="34"/>
      <c r="J12" s="34"/>
      <c r="K12" s="25"/>
      <c r="L12" s="34"/>
    </row>
    <row r="13" spans="1:18" x14ac:dyDescent="0.25">
      <c r="A13" s="34"/>
      <c r="B13" s="5" t="s">
        <v>123</v>
      </c>
      <c r="C13" s="5">
        <v>9987</v>
      </c>
      <c r="D13" s="25" t="s">
        <v>120</v>
      </c>
      <c r="E13" s="81">
        <v>42930</v>
      </c>
      <c r="F13" s="82" t="s">
        <v>121</v>
      </c>
      <c r="G13" s="82" t="s">
        <v>122</v>
      </c>
      <c r="H13" s="34"/>
      <c r="I13" s="34"/>
      <c r="J13" s="34"/>
      <c r="K13" s="25"/>
      <c r="L13" s="34"/>
    </row>
    <row r="14" spans="1:18" x14ac:dyDescent="0.25">
      <c r="A14" s="34"/>
      <c r="B14" s="5" t="s">
        <v>68</v>
      </c>
      <c r="C14" s="5">
        <v>1580</v>
      </c>
      <c r="D14" s="25" t="s">
        <v>120</v>
      </c>
      <c r="E14" s="81">
        <v>42930</v>
      </c>
      <c r="F14" s="82" t="s">
        <v>121</v>
      </c>
      <c r="G14" s="82" t="s">
        <v>122</v>
      </c>
      <c r="H14" s="34"/>
      <c r="I14" s="34"/>
      <c r="J14" s="34"/>
      <c r="K14" s="34"/>
      <c r="L14" s="34"/>
    </row>
    <row r="15" spans="1:18" x14ac:dyDescent="0.25">
      <c r="A15" s="34"/>
      <c r="B15" s="5" t="s">
        <v>124</v>
      </c>
      <c r="C15" s="5">
        <v>1060</v>
      </c>
      <c r="D15" s="25" t="s">
        <v>120</v>
      </c>
      <c r="E15" s="81">
        <v>42930</v>
      </c>
      <c r="F15" s="82" t="s">
        <v>121</v>
      </c>
      <c r="G15" s="82" t="s">
        <v>122</v>
      </c>
      <c r="H15" s="34"/>
      <c r="I15" s="34"/>
      <c r="J15" s="34"/>
      <c r="K15" s="34"/>
      <c r="L15" s="34"/>
    </row>
    <row r="16" spans="1:18" x14ac:dyDescent="0.25">
      <c r="A16" s="34"/>
      <c r="B16" s="1" t="s">
        <v>57</v>
      </c>
      <c r="C16" s="1">
        <v>1792.0000000000002</v>
      </c>
      <c r="D16" s="25" t="s">
        <v>120</v>
      </c>
      <c r="E16" s="81">
        <v>42807</v>
      </c>
      <c r="F16" s="82" t="s">
        <v>125</v>
      </c>
      <c r="G16" s="82" t="s">
        <v>126</v>
      </c>
      <c r="H16" s="34"/>
      <c r="I16" s="34"/>
      <c r="J16" s="34"/>
      <c r="K16" s="34"/>
      <c r="L16" s="34"/>
    </row>
    <row r="17" spans="1:12" x14ac:dyDescent="0.25">
      <c r="A17" s="34"/>
      <c r="B17" s="1" t="s">
        <v>127</v>
      </c>
      <c r="C17" s="1">
        <v>1010</v>
      </c>
      <c r="D17" s="25" t="s">
        <v>120</v>
      </c>
      <c r="E17" s="81">
        <v>42807</v>
      </c>
      <c r="F17" s="82" t="s">
        <v>125</v>
      </c>
      <c r="G17" s="82" t="s">
        <v>126</v>
      </c>
      <c r="H17" s="34"/>
      <c r="I17" s="34"/>
      <c r="J17" s="34"/>
      <c r="K17" s="34"/>
      <c r="L17" s="34"/>
    </row>
    <row r="18" spans="1:12" x14ac:dyDescent="0.25">
      <c r="B18" s="1" t="s">
        <v>128</v>
      </c>
      <c r="C18" s="1">
        <v>1020</v>
      </c>
      <c r="D18" s="25" t="s">
        <v>120</v>
      </c>
      <c r="E18" s="81">
        <v>42807</v>
      </c>
      <c r="F18" s="82" t="s">
        <v>125</v>
      </c>
      <c r="G18" s="82" t="s">
        <v>126</v>
      </c>
    </row>
    <row r="19" spans="1:12" ht="60" x14ac:dyDescent="0.25">
      <c r="B19" s="43" t="s">
        <v>129</v>
      </c>
      <c r="C19" s="83">
        <v>10000</v>
      </c>
      <c r="D19" s="84" t="s">
        <v>130</v>
      </c>
      <c r="E19" s="85">
        <v>42723</v>
      </c>
      <c r="F19" s="86" t="s">
        <v>131</v>
      </c>
      <c r="G19" s="47" t="s">
        <v>132</v>
      </c>
    </row>
    <row r="20" spans="1:12" ht="45" x14ac:dyDescent="0.25">
      <c r="B20" s="43" t="s">
        <v>133</v>
      </c>
      <c r="C20" s="84">
        <v>1000</v>
      </c>
      <c r="D20" s="87" t="s">
        <v>120</v>
      </c>
      <c r="E20" s="85">
        <v>42723</v>
      </c>
      <c r="F20" s="86" t="s">
        <v>131</v>
      </c>
      <c r="G20" s="47" t="s">
        <v>132</v>
      </c>
    </row>
    <row r="21" spans="1:12" x14ac:dyDescent="0.25">
      <c r="B21" s="43" t="s">
        <v>22</v>
      </c>
      <c r="C21" s="83">
        <v>2500</v>
      </c>
      <c r="D21" s="1" t="s">
        <v>134</v>
      </c>
      <c r="E21" s="88">
        <v>42723</v>
      </c>
      <c r="F21" s="82" t="s">
        <v>131</v>
      </c>
      <c r="G21" s="47" t="s">
        <v>132</v>
      </c>
    </row>
    <row r="22" spans="1:12" x14ac:dyDescent="0.25">
      <c r="B22" s="43" t="s">
        <v>71</v>
      </c>
      <c r="C22" s="83">
        <v>5000</v>
      </c>
      <c r="D22" s="25" t="s">
        <v>120</v>
      </c>
      <c r="E22" s="88">
        <v>42723</v>
      </c>
      <c r="F22" s="82" t="s">
        <v>131</v>
      </c>
      <c r="G22" s="47" t="s">
        <v>132</v>
      </c>
    </row>
    <row r="23" spans="1:12" ht="45" x14ac:dyDescent="0.25">
      <c r="B23" s="43" t="s">
        <v>135</v>
      </c>
      <c r="C23" s="83">
        <v>1000</v>
      </c>
      <c r="D23" s="25" t="s">
        <v>120</v>
      </c>
      <c r="E23" s="88">
        <v>42723</v>
      </c>
      <c r="F23" s="82" t="s">
        <v>131</v>
      </c>
      <c r="G23" s="47" t="s">
        <v>132</v>
      </c>
    </row>
    <row r="24" spans="1:12" x14ac:dyDescent="0.25">
      <c r="B24" s="43" t="s">
        <v>57</v>
      </c>
      <c r="C24" s="1">
        <v>1792.0000000000002</v>
      </c>
      <c r="D24" s="1" t="s">
        <v>120</v>
      </c>
      <c r="E24" s="88">
        <v>42807</v>
      </c>
      <c r="F24" s="82" t="s">
        <v>125</v>
      </c>
      <c r="G24" s="1" t="s">
        <v>126</v>
      </c>
    </row>
    <row r="25" spans="1:12" x14ac:dyDescent="0.25">
      <c r="B25" s="43" t="s">
        <v>60</v>
      </c>
      <c r="C25" s="1">
        <v>1010</v>
      </c>
      <c r="D25" s="1" t="s">
        <v>120</v>
      </c>
      <c r="E25" s="88">
        <v>42807</v>
      </c>
      <c r="F25" s="82" t="s">
        <v>125</v>
      </c>
      <c r="G25" s="1" t="s">
        <v>126</v>
      </c>
    </row>
    <row r="26" spans="1:12" x14ac:dyDescent="0.25">
      <c r="B26" s="43" t="s">
        <v>78</v>
      </c>
      <c r="C26" s="1">
        <v>1020</v>
      </c>
      <c r="D26" s="1" t="s">
        <v>120</v>
      </c>
      <c r="E26" s="88">
        <v>42807</v>
      </c>
      <c r="F26" s="82" t="s">
        <v>125</v>
      </c>
      <c r="G26" s="1" t="s">
        <v>126</v>
      </c>
    </row>
    <row r="27" spans="1:12" x14ac:dyDescent="0.25">
      <c r="B27" s="43" t="s">
        <v>96</v>
      </c>
      <c r="C27" s="1">
        <v>100</v>
      </c>
      <c r="D27" s="1" t="s">
        <v>120</v>
      </c>
      <c r="E27" s="88">
        <v>42807</v>
      </c>
      <c r="F27" s="82" t="s">
        <v>125</v>
      </c>
      <c r="G27" s="1" t="s">
        <v>126</v>
      </c>
    </row>
    <row r="28" spans="1:12" x14ac:dyDescent="0.25">
      <c r="B28" s="43" t="s">
        <v>61</v>
      </c>
      <c r="C28" s="1">
        <v>100</v>
      </c>
      <c r="D28" s="1" t="s">
        <v>120</v>
      </c>
      <c r="E28" s="88">
        <v>42807</v>
      </c>
      <c r="F28" s="82" t="s">
        <v>125</v>
      </c>
      <c r="G28" s="1" t="s">
        <v>126</v>
      </c>
    </row>
    <row r="29" spans="1:12" x14ac:dyDescent="0.25">
      <c r="B29" s="43" t="s">
        <v>79</v>
      </c>
      <c r="C29" s="1">
        <v>100</v>
      </c>
      <c r="D29" s="1" t="s">
        <v>120</v>
      </c>
      <c r="E29" s="88">
        <v>42807</v>
      </c>
      <c r="F29" s="82" t="s">
        <v>125</v>
      </c>
      <c r="G29" s="1" t="s">
        <v>126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4"/>
  <sheetViews>
    <sheetView topLeftCell="A13" zoomScale="55" zoomScaleNormal="55" workbookViewId="0">
      <selection activeCell="A13" sqref="A1:XFD1048576"/>
    </sheetView>
  </sheetViews>
  <sheetFormatPr defaultRowHeight="15" x14ac:dyDescent="0.25"/>
  <cols>
    <col min="1" max="1" width="5" style="23" customWidth="1"/>
    <col min="2" max="2" width="33.140625" style="4" customWidth="1"/>
    <col min="3" max="3" width="13.7109375" style="4" customWidth="1"/>
    <col min="4" max="5" width="18.42578125" style="4" customWidth="1"/>
    <col min="6" max="6" width="7.85546875" style="4" customWidth="1"/>
    <col min="7" max="7" width="18.5703125" style="4" customWidth="1"/>
    <col min="8" max="8" width="20" style="4" customWidth="1"/>
    <col min="9" max="9" width="14" style="4" customWidth="1"/>
    <col min="10" max="10" width="20" style="5" customWidth="1"/>
    <col min="11" max="11" width="11.7109375" style="95" customWidth="1"/>
    <col min="12" max="12" width="13.85546875" style="5" customWidth="1"/>
    <col min="13" max="13" width="13.28515625" style="5" customWidth="1"/>
    <col min="14" max="14" width="11.42578125" style="5" customWidth="1"/>
    <col min="15" max="15" width="13.28515625" style="6" customWidth="1"/>
    <col min="16" max="16" width="13.7109375" style="6" customWidth="1"/>
    <col min="17" max="17" width="11.28515625" style="5" customWidth="1"/>
    <col min="18" max="18" width="11.85546875" style="6" customWidth="1"/>
    <col min="19" max="19" width="12.85546875" style="4" customWidth="1"/>
    <col min="20" max="16384" width="9.140625" style="4"/>
  </cols>
  <sheetData>
    <row r="1" spans="1:20" customFormat="1" x14ac:dyDescent="0.25">
      <c r="A1" s="47" t="s">
        <v>0</v>
      </c>
      <c r="I1" s="1"/>
      <c r="J1" s="1"/>
      <c r="K1" s="102"/>
      <c r="M1" s="1"/>
      <c r="O1" s="2"/>
      <c r="P1" s="3"/>
      <c r="R1" s="3"/>
    </row>
    <row r="2" spans="1:20" customFormat="1" x14ac:dyDescent="0.25">
      <c r="A2" t="s">
        <v>357</v>
      </c>
      <c r="I2" s="1"/>
      <c r="J2" s="1"/>
      <c r="K2" s="1"/>
      <c r="M2" s="1"/>
      <c r="O2" s="2"/>
      <c r="P2" s="3"/>
      <c r="R2" s="3"/>
    </row>
    <row r="3" spans="1:20" customFormat="1" x14ac:dyDescent="0.25">
      <c r="A3" t="s">
        <v>358</v>
      </c>
      <c r="I3" s="1"/>
      <c r="J3" s="1"/>
      <c r="K3" s="1"/>
      <c r="M3" s="1"/>
      <c r="O3" s="2"/>
      <c r="P3" s="3"/>
      <c r="R3" s="3"/>
    </row>
    <row r="4" spans="1:20" customFormat="1" x14ac:dyDescent="0.25">
      <c r="A4" s="47" t="s">
        <v>1</v>
      </c>
      <c r="I4" s="1"/>
      <c r="J4" s="1"/>
      <c r="K4" s="102"/>
      <c r="L4" s="116" t="s">
        <v>311</v>
      </c>
      <c r="M4" s="1">
        <f>SUM(L12:L13)</f>
        <v>129</v>
      </c>
      <c r="O4" s="2"/>
      <c r="P4" s="3"/>
      <c r="R4" s="3"/>
    </row>
    <row r="5" spans="1:20" customFormat="1" x14ac:dyDescent="0.25">
      <c r="A5" s="47" t="s">
        <v>342</v>
      </c>
      <c r="D5" s="1"/>
      <c r="E5" s="1"/>
      <c r="F5" s="1"/>
      <c r="G5" s="1"/>
      <c r="H5" s="1"/>
      <c r="I5" s="1"/>
      <c r="J5" s="1"/>
      <c r="K5" s="1"/>
      <c r="L5" s="116" t="s">
        <v>344</v>
      </c>
      <c r="M5" s="1">
        <f>1000-M4</f>
        <v>871</v>
      </c>
    </row>
    <row r="6" spans="1:20" customFormat="1" x14ac:dyDescent="0.25">
      <c r="A6" s="47" t="s">
        <v>343</v>
      </c>
      <c r="D6" s="1"/>
      <c r="E6" s="1"/>
      <c r="F6" s="1"/>
      <c r="G6" s="1"/>
      <c r="H6" s="1"/>
      <c r="I6" s="1"/>
      <c r="J6" s="1"/>
      <c r="K6" s="1"/>
    </row>
    <row r="7" spans="1:20" customFormat="1" x14ac:dyDescent="0.25">
      <c r="A7" s="47" t="s">
        <v>2</v>
      </c>
      <c r="D7" s="1"/>
      <c r="E7" s="1"/>
      <c r="F7" s="1"/>
      <c r="G7" s="1"/>
      <c r="H7" s="1"/>
      <c r="I7" s="1"/>
      <c r="J7" s="1"/>
      <c r="K7" s="1"/>
    </row>
    <row r="9" spans="1:20" x14ac:dyDescent="0.25">
      <c r="D9" s="7" t="s">
        <v>4</v>
      </c>
      <c r="E9" s="8"/>
      <c r="G9" s="7" t="s">
        <v>5</v>
      </c>
      <c r="H9" s="8"/>
      <c r="I9" s="8"/>
      <c r="J9" s="9"/>
      <c r="L9" s="10" t="s">
        <v>6</v>
      </c>
      <c r="M9" s="11"/>
      <c r="N9" s="11"/>
      <c r="O9" s="12"/>
      <c r="Q9" s="10" t="s">
        <v>7</v>
      </c>
      <c r="R9" s="12"/>
      <c r="S9" s="13"/>
      <c r="T9" s="11"/>
    </row>
    <row r="10" spans="1:20" x14ac:dyDescent="0.25">
      <c r="D10" s="8"/>
      <c r="E10" s="8"/>
      <c r="G10" s="8"/>
      <c r="H10" s="8"/>
      <c r="I10" s="8"/>
      <c r="J10" s="9"/>
      <c r="L10" s="11"/>
      <c r="M10" s="11"/>
      <c r="N10" s="13"/>
      <c r="O10" s="14"/>
      <c r="Q10" s="11"/>
      <c r="R10" s="12"/>
      <c r="S10" s="13"/>
      <c r="T10" s="11"/>
    </row>
    <row r="11" spans="1:20" ht="43.5" customHeight="1" thickBot="1" x14ac:dyDescent="0.3">
      <c r="B11" s="15" t="s">
        <v>8</v>
      </c>
      <c r="C11" s="16" t="s">
        <v>9</v>
      </c>
      <c r="D11" s="17" t="s">
        <v>10</v>
      </c>
      <c r="E11" s="17" t="s">
        <v>11</v>
      </c>
      <c r="F11" s="18"/>
      <c r="G11" s="17" t="s">
        <v>12</v>
      </c>
      <c r="H11" s="17" t="s">
        <v>13</v>
      </c>
      <c r="I11" s="17" t="s">
        <v>14</v>
      </c>
      <c r="J11" s="17" t="s">
        <v>11</v>
      </c>
      <c r="K11" s="103"/>
      <c r="L11" s="19" t="s">
        <v>12</v>
      </c>
      <c r="M11" s="19" t="s">
        <v>13</v>
      </c>
      <c r="N11" s="19" t="s">
        <v>15</v>
      </c>
      <c r="O11" s="20" t="s">
        <v>16</v>
      </c>
      <c r="P11" s="21"/>
      <c r="Q11" s="19" t="s">
        <v>12</v>
      </c>
      <c r="R11" s="20" t="s">
        <v>13</v>
      </c>
      <c r="S11" s="19" t="s">
        <v>15</v>
      </c>
      <c r="T11" s="19" t="s">
        <v>16</v>
      </c>
    </row>
    <row r="12" spans="1:20" x14ac:dyDescent="0.25">
      <c r="B12" s="5" t="s">
        <v>72</v>
      </c>
      <c r="C12" s="3">
        <v>296.14999999999998</v>
      </c>
      <c r="D12" s="9">
        <v>2867.18</v>
      </c>
      <c r="E12" s="22">
        <f>D12*(1/1000000000)*(1/C12)*(1000000/1)*1000</f>
        <v>9.6815127469187914</v>
      </c>
      <c r="F12" s="1"/>
      <c r="G12" s="9" t="s">
        <v>18</v>
      </c>
      <c r="H12" s="9" t="s">
        <v>18</v>
      </c>
      <c r="I12" s="9">
        <f t="shared" ref="I12:J13" si="0">D12</f>
        <v>2867.18</v>
      </c>
      <c r="J12" s="22">
        <f t="shared" si="0"/>
        <v>9.6815127469187914</v>
      </c>
      <c r="L12" s="11">
        <v>4</v>
      </c>
      <c r="M12" s="11">
        <v>1000</v>
      </c>
      <c r="N12" s="12">
        <f>I12*L12/(M12)</f>
        <v>11.468719999999999</v>
      </c>
      <c r="O12" s="12">
        <f>J12*L12/M12*1000</f>
        <v>38.726050987675166</v>
      </c>
      <c r="Q12" s="11">
        <v>100</v>
      </c>
      <c r="R12" s="12">
        <v>1000</v>
      </c>
      <c r="S12" s="12">
        <f>N12*Q12/(R12)</f>
        <v>1.1468719999999999</v>
      </c>
      <c r="T12" s="12">
        <f>O12*Q12/R12</f>
        <v>3.8726050987675165</v>
      </c>
    </row>
    <row r="13" spans="1:20" x14ac:dyDescent="0.25">
      <c r="B13" s="5" t="s">
        <v>55</v>
      </c>
      <c r="C13" s="6">
        <v>312.14999999999998</v>
      </c>
      <c r="D13" s="9">
        <v>100</v>
      </c>
      <c r="E13" s="22">
        <f t="shared" ref="E13" si="1">D13*(1/1000000000)*(1/C13)*(1000000/1)*1000</f>
        <v>0.32035880185808108</v>
      </c>
      <c r="F13" s="1"/>
      <c r="G13" s="9" t="s">
        <v>18</v>
      </c>
      <c r="H13" s="9" t="s">
        <v>18</v>
      </c>
      <c r="I13" s="9">
        <f t="shared" si="0"/>
        <v>100</v>
      </c>
      <c r="J13" s="22">
        <f t="shared" si="0"/>
        <v>0.32035880185808108</v>
      </c>
      <c r="L13" s="11">
        <v>125</v>
      </c>
      <c r="M13" s="11">
        <v>1000</v>
      </c>
      <c r="N13" s="12">
        <f t="shared" ref="N13" si="2">I13*L13/(M13)</f>
        <v>12.5</v>
      </c>
      <c r="O13" s="12">
        <f t="shared" ref="O13" si="3">J13*L13/M13*1000</f>
        <v>40.044850232260131</v>
      </c>
      <c r="Q13" s="11">
        <v>100</v>
      </c>
      <c r="R13" s="12">
        <v>1000</v>
      </c>
      <c r="S13" s="12">
        <f t="shared" ref="S13" si="4">N13*Q13/(R13)</f>
        <v>1.25</v>
      </c>
      <c r="T13" s="12">
        <f t="shared" ref="T13" si="5">O13*Q13/R13</f>
        <v>4.004485023226013</v>
      </c>
    </row>
    <row r="14" spans="1:20" x14ac:dyDescent="0.25">
      <c r="B14" s="5"/>
      <c r="C14" s="6"/>
      <c r="D14" s="5"/>
      <c r="E14" s="6"/>
      <c r="F14" s="5"/>
      <c r="G14" s="5"/>
      <c r="H14" s="5"/>
      <c r="I14" s="5"/>
      <c r="J14" s="6"/>
      <c r="N14" s="6"/>
      <c r="S14" s="6"/>
    </row>
    <row r="15" spans="1:20" ht="20.25" customHeight="1" x14ac:dyDescent="0.25">
      <c r="D15" s="7" t="s">
        <v>4</v>
      </c>
      <c r="E15" s="8"/>
      <c r="G15" s="7" t="s">
        <v>20</v>
      </c>
      <c r="H15" s="8"/>
      <c r="I15" s="8"/>
      <c r="J15" s="9"/>
      <c r="L15" s="7" t="s">
        <v>99</v>
      </c>
      <c r="M15" s="9"/>
      <c r="N15" s="9"/>
      <c r="O15" s="22"/>
      <c r="Q15" s="7" t="s">
        <v>361</v>
      </c>
      <c r="R15" s="9"/>
      <c r="S15" s="9"/>
      <c r="T15" s="22"/>
    </row>
    <row r="16" spans="1:20" x14ac:dyDescent="0.25">
      <c r="D16" s="8"/>
      <c r="E16" s="8"/>
      <c r="G16" s="8"/>
      <c r="H16" s="8"/>
      <c r="I16" s="8"/>
      <c r="J16" s="9"/>
      <c r="L16" s="9"/>
      <c r="M16" s="9"/>
      <c r="N16" s="8"/>
      <c r="O16" s="52"/>
      <c r="Q16" s="9"/>
      <c r="R16" s="9"/>
      <c r="S16" s="8"/>
      <c r="T16" s="52"/>
    </row>
    <row r="17" spans="1:20" ht="43.5" customHeight="1" thickBot="1" x14ac:dyDescent="0.3">
      <c r="B17" s="15" t="s">
        <v>8</v>
      </c>
      <c r="C17" s="16" t="s">
        <v>9</v>
      </c>
      <c r="D17" s="17" t="s">
        <v>10</v>
      </c>
      <c r="E17" s="17" t="s">
        <v>11</v>
      </c>
      <c r="F17" s="43"/>
      <c r="G17" s="17" t="s">
        <v>12</v>
      </c>
      <c r="H17" s="17" t="s">
        <v>13</v>
      </c>
      <c r="I17" s="17" t="s">
        <v>14</v>
      </c>
      <c r="J17" s="17" t="s">
        <v>11</v>
      </c>
      <c r="K17" s="103"/>
      <c r="L17" s="17" t="s">
        <v>12</v>
      </c>
      <c r="M17" s="17" t="s">
        <v>13</v>
      </c>
      <c r="N17" s="17" t="s">
        <v>21</v>
      </c>
      <c r="O17" s="101" t="s">
        <v>16</v>
      </c>
      <c r="P17" s="21"/>
      <c r="Q17" s="17" t="s">
        <v>359</v>
      </c>
      <c r="R17" s="17" t="s">
        <v>360</v>
      </c>
      <c r="S17" s="17" t="s">
        <v>21</v>
      </c>
      <c r="T17" s="101" t="s">
        <v>16</v>
      </c>
    </row>
    <row r="18" spans="1:20" x14ac:dyDescent="0.25">
      <c r="B18" s="43" t="s">
        <v>73</v>
      </c>
      <c r="C18" s="1">
        <v>302.14999999999998</v>
      </c>
      <c r="D18" s="48">
        <v>7457.5476355020228</v>
      </c>
      <c r="E18" s="22">
        <f t="shared" ref="E18:E19" si="6">D18*(1/1000000000)*(1/C18)*(1000000/1)*1000</f>
        <v>24.681607266265178</v>
      </c>
      <c r="F18" s="5"/>
      <c r="G18" s="9">
        <v>35</v>
      </c>
      <c r="H18" s="9">
        <v>1000</v>
      </c>
      <c r="I18" s="64">
        <f>D18*G18/H18</f>
        <v>261.01416724257081</v>
      </c>
      <c r="J18" s="22">
        <f>E18*G18/H18</f>
        <v>0.86385625431928126</v>
      </c>
      <c r="L18" s="9">
        <v>120</v>
      </c>
      <c r="M18" s="9">
        <v>50000</v>
      </c>
      <c r="N18" s="22">
        <f>I18*L18/M18*1000</f>
        <v>626.43400138216998</v>
      </c>
      <c r="O18" s="22">
        <f>J18*L18/M18*1000</f>
        <v>2.073255010366275</v>
      </c>
      <c r="Q18" s="9">
        <v>7.5</v>
      </c>
      <c r="R18" s="9">
        <v>10</v>
      </c>
      <c r="S18" s="22">
        <f>N18*Q18/R18*1000</f>
        <v>469825.50103662757</v>
      </c>
      <c r="T18" s="22">
        <f>O18*Q18/R18</f>
        <v>1.5549412577747064</v>
      </c>
    </row>
    <row r="19" spans="1:20" x14ac:dyDescent="0.25">
      <c r="B19" s="43" t="s">
        <v>56</v>
      </c>
      <c r="C19" s="1">
        <v>318.10000000000002</v>
      </c>
      <c r="D19" s="9">
        <v>100</v>
      </c>
      <c r="E19" s="22">
        <f t="shared" si="6"/>
        <v>0.3143665513989311</v>
      </c>
      <c r="F19" s="5"/>
      <c r="G19" s="50" t="s">
        <v>18</v>
      </c>
      <c r="H19" s="50" t="s">
        <v>18</v>
      </c>
      <c r="I19" s="65" t="s">
        <v>18</v>
      </c>
      <c r="J19" s="50" t="s">
        <v>18</v>
      </c>
      <c r="L19" s="50">
        <v>334</v>
      </c>
      <c r="M19" s="9">
        <v>50000</v>
      </c>
      <c r="N19" s="51">
        <f>D19*L19/M19*1000</f>
        <v>668</v>
      </c>
      <c r="O19" s="51">
        <f>E19*L19/M19*1000</f>
        <v>2.0999685633448597</v>
      </c>
      <c r="Q19" s="9">
        <v>7.5</v>
      </c>
      <c r="R19" s="9">
        <v>10</v>
      </c>
      <c r="S19" s="22">
        <f>N19*Q19/R19*1000</f>
        <v>501000</v>
      </c>
      <c r="T19" s="22">
        <f>O19*Q19/R19</f>
        <v>1.5749764225086449</v>
      </c>
    </row>
    <row r="20" spans="1:20" ht="15.75" thickBot="1" x14ac:dyDescent="0.3">
      <c r="D20" s="5"/>
      <c r="E20" s="5"/>
      <c r="G20" s="55">
        <f>1000-SUM(G18:G19)</f>
        <v>965</v>
      </c>
      <c r="H20" s="56" t="s">
        <v>77</v>
      </c>
      <c r="I20" s="5"/>
      <c r="L20" s="5">
        <f>M18-SUM(L18:L19)</f>
        <v>49546</v>
      </c>
      <c r="M20" s="56" t="s">
        <v>77</v>
      </c>
      <c r="S20" s="26"/>
    </row>
    <row r="21" spans="1:20" x14ac:dyDescent="0.25">
      <c r="B21" s="5"/>
      <c r="C21" s="5"/>
      <c r="D21" s="1"/>
      <c r="E21" s="5"/>
      <c r="F21" s="5"/>
      <c r="G21" s="5"/>
      <c r="I21" s="5"/>
      <c r="L21" s="4"/>
      <c r="Q21" s="4"/>
    </row>
    <row r="22" spans="1:20" x14ac:dyDescent="0.25">
      <c r="B22" s="27" t="s">
        <v>24</v>
      </c>
      <c r="C22" s="27" t="s">
        <v>25</v>
      </c>
      <c r="D22" s="28" t="s">
        <v>26</v>
      </c>
      <c r="E22" s="28" t="s">
        <v>3</v>
      </c>
      <c r="F22" s="5"/>
      <c r="G22" s="5" t="s">
        <v>330</v>
      </c>
      <c r="I22" s="5"/>
      <c r="L22" s="4"/>
      <c r="Q22" s="4"/>
    </row>
    <row r="23" spans="1:20" x14ac:dyDescent="0.25">
      <c r="B23" s="29" t="s">
        <v>27</v>
      </c>
      <c r="C23" s="30">
        <v>2</v>
      </c>
      <c r="D23" s="31">
        <v>10</v>
      </c>
      <c r="E23" s="31">
        <f>100-D23</f>
        <v>90</v>
      </c>
      <c r="F23" s="5"/>
      <c r="G23" s="5">
        <f>SUM(D23:D27)</f>
        <v>285</v>
      </c>
      <c r="I23" s="5"/>
      <c r="L23" s="4"/>
      <c r="Q23" s="4"/>
    </row>
    <row r="24" spans="1:20" x14ac:dyDescent="0.25">
      <c r="B24" s="29" t="s">
        <v>28</v>
      </c>
      <c r="C24" s="32">
        <v>2</v>
      </c>
      <c r="D24" s="31">
        <v>50</v>
      </c>
      <c r="E24" s="31">
        <f>200-D24</f>
        <v>150</v>
      </c>
      <c r="F24" s="5"/>
      <c r="G24" s="5"/>
      <c r="I24" s="5"/>
      <c r="L24" s="4"/>
      <c r="Q24" s="4"/>
    </row>
    <row r="25" spans="1:20" x14ac:dyDescent="0.25">
      <c r="B25" s="29" t="s">
        <v>29</v>
      </c>
      <c r="C25" s="32">
        <v>2</v>
      </c>
      <c r="D25" s="32">
        <v>50</v>
      </c>
      <c r="E25" s="31">
        <f>100-D25</f>
        <v>50</v>
      </c>
      <c r="F25" s="5"/>
      <c r="G25" s="5"/>
      <c r="I25" s="5"/>
      <c r="L25" s="4"/>
      <c r="Q25" s="4"/>
    </row>
    <row r="26" spans="1:20" x14ac:dyDescent="0.25">
      <c r="B26" s="29" t="s">
        <v>75</v>
      </c>
      <c r="C26" s="32">
        <v>2</v>
      </c>
      <c r="D26" s="32">
        <v>150</v>
      </c>
      <c r="E26" s="31">
        <f>200-D26</f>
        <v>50</v>
      </c>
      <c r="F26" s="5"/>
      <c r="G26" s="5"/>
      <c r="I26" s="5"/>
      <c r="L26" s="4"/>
      <c r="Q26" s="4"/>
    </row>
    <row r="27" spans="1:20" x14ac:dyDescent="0.25">
      <c r="B27" s="29" t="s">
        <v>30</v>
      </c>
      <c r="C27" s="32">
        <v>2</v>
      </c>
      <c r="D27" s="32">
        <v>25</v>
      </c>
      <c r="E27" s="31" t="s">
        <v>18</v>
      </c>
      <c r="F27" s="5"/>
      <c r="G27" s="5" t="s">
        <v>329</v>
      </c>
      <c r="I27" s="5"/>
      <c r="L27" s="4"/>
      <c r="Q27" s="4"/>
    </row>
    <row r="28" spans="1:20" x14ac:dyDescent="0.25">
      <c r="B28" s="29" t="s">
        <v>31</v>
      </c>
      <c r="C28" s="32">
        <v>1</v>
      </c>
      <c r="D28" s="31">
        <v>50</v>
      </c>
      <c r="E28" s="31">
        <f>200-D28</f>
        <v>150</v>
      </c>
      <c r="F28" s="5"/>
      <c r="G28" s="5">
        <f>SUM(D28:D30)+100</f>
        <v>225</v>
      </c>
      <c r="I28" s="5"/>
      <c r="L28" s="4"/>
      <c r="Q28" s="4"/>
    </row>
    <row r="29" spans="1:20" x14ac:dyDescent="0.25">
      <c r="B29" s="29" t="s">
        <v>74</v>
      </c>
      <c r="C29" s="32">
        <v>1</v>
      </c>
      <c r="D29" s="32">
        <v>50</v>
      </c>
      <c r="E29" s="31">
        <f>100-D29</f>
        <v>50</v>
      </c>
      <c r="F29" s="5"/>
      <c r="G29" s="5"/>
      <c r="I29" s="5"/>
      <c r="L29" s="4"/>
      <c r="Q29" s="4"/>
    </row>
    <row r="30" spans="1:20" x14ac:dyDescent="0.25">
      <c r="B30" s="29" t="s">
        <v>328</v>
      </c>
      <c r="C30" s="32">
        <v>1</v>
      </c>
      <c r="D30" s="32">
        <v>25</v>
      </c>
      <c r="E30" s="31" t="s">
        <v>18</v>
      </c>
      <c r="F30" s="5"/>
      <c r="G30" s="5"/>
      <c r="I30" s="5"/>
      <c r="L30" s="4"/>
      <c r="Q30" s="4"/>
    </row>
    <row r="31" spans="1:20" x14ac:dyDescent="0.25">
      <c r="B31" s="29"/>
      <c r="C31" s="29"/>
      <c r="D31" s="32"/>
      <c r="E31" s="32"/>
      <c r="G31" s="33" t="s">
        <v>32</v>
      </c>
      <c r="H31" s="34"/>
      <c r="I31" s="5"/>
      <c r="K31" s="104" t="s">
        <v>33</v>
      </c>
      <c r="L31" s="25"/>
      <c r="O31" s="35" t="s">
        <v>34</v>
      </c>
      <c r="S31" s="26"/>
    </row>
    <row r="32" spans="1:20" x14ac:dyDescent="0.25">
      <c r="A32" s="117" t="s">
        <v>328</v>
      </c>
      <c r="B32" s="34"/>
      <c r="C32" s="34"/>
      <c r="D32" s="34"/>
      <c r="E32" s="34"/>
      <c r="F32" s="34"/>
      <c r="G32" s="34"/>
      <c r="H32" s="34"/>
      <c r="I32" s="34"/>
      <c r="J32" s="25"/>
      <c r="K32" s="67"/>
      <c r="L32" s="25"/>
      <c r="M32" s="25"/>
      <c r="N32" s="25"/>
      <c r="O32" s="42"/>
      <c r="P32" s="42"/>
      <c r="Q32" s="25"/>
      <c r="R32" s="42"/>
    </row>
    <row r="33" spans="1:23" ht="63" customHeight="1" x14ac:dyDescent="0.25">
      <c r="A33" s="118"/>
      <c r="B33" s="19" t="s">
        <v>8</v>
      </c>
      <c r="C33" s="19" t="s">
        <v>15</v>
      </c>
      <c r="D33" s="19" t="s">
        <v>16</v>
      </c>
      <c r="E33" s="19" t="s">
        <v>12</v>
      </c>
      <c r="F33" s="19" t="s">
        <v>13</v>
      </c>
      <c r="G33" s="19" t="s">
        <v>21</v>
      </c>
      <c r="H33" s="19" t="s">
        <v>35</v>
      </c>
      <c r="I33" s="19" t="s">
        <v>12</v>
      </c>
      <c r="J33" s="19" t="s">
        <v>13</v>
      </c>
      <c r="K33" s="66" t="s">
        <v>21</v>
      </c>
      <c r="L33" s="19" t="s">
        <v>35</v>
      </c>
      <c r="M33" s="19" t="s">
        <v>12</v>
      </c>
      <c r="N33" s="19" t="s">
        <v>13</v>
      </c>
      <c r="O33" s="20" t="s">
        <v>21</v>
      </c>
      <c r="P33" s="20" t="s">
        <v>35</v>
      </c>
      <c r="Q33" s="19" t="s">
        <v>36</v>
      </c>
      <c r="R33" s="20" t="s">
        <v>37</v>
      </c>
      <c r="S33" s="15"/>
      <c r="T33" s="15"/>
      <c r="U33" s="28"/>
      <c r="V33" s="28"/>
    </row>
    <row r="34" spans="1:23" x14ac:dyDescent="0.25">
      <c r="A34" s="118"/>
      <c r="B34" s="25" t="s">
        <v>72</v>
      </c>
      <c r="C34" s="39">
        <f>N12</f>
        <v>11.468719999999999</v>
      </c>
      <c r="D34" s="39">
        <f>O12</f>
        <v>38.726050987675166</v>
      </c>
      <c r="E34" s="37">
        <v>100</v>
      </c>
      <c r="F34" s="37">
        <v>100</v>
      </c>
      <c r="G34" s="39">
        <f t="shared" ref="G34:G35" si="7">C34*E34/F34*1000</f>
        <v>11468.719999999998</v>
      </c>
      <c r="H34" s="39">
        <f t="shared" ref="H34:H35" si="8">D34*E34/F34*1000</f>
        <v>38726.050987675168</v>
      </c>
      <c r="I34" s="37">
        <v>25</v>
      </c>
      <c r="J34" s="38">
        <v>100</v>
      </c>
      <c r="K34" s="38">
        <f t="shared" ref="K34:K35" si="9">G34*I34/J34</f>
        <v>2867.1799999999994</v>
      </c>
      <c r="L34" s="39">
        <f t="shared" ref="L34:L35" si="10">H34*I34/J34</f>
        <v>9681.5127469187919</v>
      </c>
      <c r="M34" s="37">
        <v>100</v>
      </c>
      <c r="N34" s="37">
        <v>400</v>
      </c>
      <c r="O34" s="39">
        <f t="shared" ref="O34:O35" si="11">K34*M34/N34</f>
        <v>716.79499999999985</v>
      </c>
      <c r="P34" s="39">
        <f t="shared" ref="P34:P35" si="12">L34*M34/N34</f>
        <v>2420.378186729698</v>
      </c>
      <c r="Q34" s="37">
        <v>5</v>
      </c>
      <c r="R34" s="39">
        <f t="shared" ref="R34:R35" si="13">O34*(Q34/1000)*1000</f>
        <v>3583.9749999999995</v>
      </c>
      <c r="S34" s="34"/>
      <c r="T34" s="34"/>
    </row>
    <row r="35" spans="1:23" x14ac:dyDescent="0.25">
      <c r="A35" s="118"/>
      <c r="B35" s="25" t="s">
        <v>55</v>
      </c>
      <c r="C35" s="39">
        <f>N13</f>
        <v>12.5</v>
      </c>
      <c r="D35" s="39">
        <f>O13</f>
        <v>40.044850232260131</v>
      </c>
      <c r="E35" s="37">
        <v>100</v>
      </c>
      <c r="F35" s="37">
        <v>100</v>
      </c>
      <c r="G35" s="39">
        <f t="shared" si="7"/>
        <v>12500</v>
      </c>
      <c r="H35" s="39">
        <f t="shared" si="8"/>
        <v>40044.850232260134</v>
      </c>
      <c r="I35" s="37">
        <v>25</v>
      </c>
      <c r="J35" s="38">
        <v>100</v>
      </c>
      <c r="K35" s="38">
        <f t="shared" si="9"/>
        <v>3125</v>
      </c>
      <c r="L35" s="39">
        <f t="shared" si="10"/>
        <v>10011.212558065034</v>
      </c>
      <c r="M35" s="37">
        <v>100</v>
      </c>
      <c r="N35" s="37">
        <v>400</v>
      </c>
      <c r="O35" s="39">
        <f t="shared" si="11"/>
        <v>781.25</v>
      </c>
      <c r="P35" s="39">
        <f t="shared" si="12"/>
        <v>2502.8031395162584</v>
      </c>
      <c r="Q35" s="37">
        <v>5</v>
      </c>
      <c r="R35" s="39">
        <f t="shared" si="13"/>
        <v>3906.25</v>
      </c>
      <c r="S35" s="34"/>
      <c r="T35" s="34"/>
    </row>
    <row r="36" spans="1:23" x14ac:dyDescent="0.25">
      <c r="A36" s="118"/>
      <c r="B36" s="57" t="s">
        <v>73</v>
      </c>
      <c r="C36" s="49"/>
      <c r="D36" s="49"/>
      <c r="E36" s="40"/>
      <c r="F36" s="40"/>
      <c r="G36" s="49"/>
      <c r="H36" s="49"/>
      <c r="I36" s="40"/>
      <c r="J36" s="41"/>
      <c r="K36" s="41">
        <f>N18</f>
        <v>626.43400138216998</v>
      </c>
      <c r="L36" s="49">
        <f>O18*1000</f>
        <v>2073.2550103662752</v>
      </c>
      <c r="M36" s="37">
        <v>300</v>
      </c>
      <c r="N36" s="37">
        <v>400</v>
      </c>
      <c r="O36" s="39">
        <f t="shared" ref="O36:O37" si="14">K36*M36/N36</f>
        <v>469.82550103662749</v>
      </c>
      <c r="P36" s="39">
        <f t="shared" ref="P36:P37" si="15">L36*M36/N36</f>
        <v>1554.9412577747064</v>
      </c>
      <c r="Q36" s="37">
        <v>5</v>
      </c>
      <c r="R36" s="39">
        <f t="shared" ref="R36:R37" si="16">O36*(Q36/1000)*1000</f>
        <v>2349.1275051831371</v>
      </c>
      <c r="S36" s="34"/>
      <c r="T36" s="34"/>
    </row>
    <row r="37" spans="1:23" x14ac:dyDescent="0.25">
      <c r="A37" s="118"/>
      <c r="B37" s="57" t="s">
        <v>56</v>
      </c>
      <c r="C37" s="49"/>
      <c r="D37" s="49"/>
      <c r="E37" s="40"/>
      <c r="F37" s="40"/>
      <c r="G37" s="49"/>
      <c r="H37" s="49"/>
      <c r="I37" s="40"/>
      <c r="J37" s="41"/>
      <c r="K37" s="41">
        <f>N19</f>
        <v>668</v>
      </c>
      <c r="L37" s="49">
        <f>O19*1000</f>
        <v>2099.9685633448598</v>
      </c>
      <c r="M37" s="37">
        <v>300</v>
      </c>
      <c r="N37" s="37">
        <v>400</v>
      </c>
      <c r="O37" s="39">
        <f t="shared" si="14"/>
        <v>501</v>
      </c>
      <c r="P37" s="39">
        <f t="shared" si="15"/>
        <v>1574.9764225086446</v>
      </c>
      <c r="Q37" s="37">
        <v>5</v>
      </c>
      <c r="R37" s="39">
        <f t="shared" si="16"/>
        <v>2505</v>
      </c>
      <c r="S37" s="34"/>
      <c r="T37" s="34"/>
    </row>
    <row r="38" spans="1:23" x14ac:dyDescent="0.25">
      <c r="A38" s="117" t="s">
        <v>74</v>
      </c>
      <c r="B38" s="34"/>
      <c r="C38" s="34"/>
      <c r="D38" s="34"/>
      <c r="E38" s="34"/>
      <c r="F38" s="34"/>
      <c r="G38" s="34"/>
      <c r="H38" s="34"/>
      <c r="I38" s="34"/>
      <c r="J38" s="25"/>
      <c r="K38" s="67"/>
      <c r="L38" s="25"/>
      <c r="M38" s="25"/>
      <c r="N38" s="25"/>
      <c r="O38" s="42"/>
      <c r="P38" s="42"/>
      <c r="Q38" s="25"/>
      <c r="R38" s="42"/>
      <c r="T38" s="34"/>
      <c r="U38" s="34"/>
      <c r="V38" s="34"/>
      <c r="W38" s="34"/>
    </row>
    <row r="39" spans="1:23" ht="63" customHeight="1" x14ac:dyDescent="0.25">
      <c r="A39" s="118"/>
      <c r="B39" s="19" t="s">
        <v>8</v>
      </c>
      <c r="C39" s="19" t="s">
        <v>15</v>
      </c>
      <c r="D39" s="19" t="s">
        <v>16</v>
      </c>
      <c r="E39" s="19" t="s">
        <v>12</v>
      </c>
      <c r="F39" s="19" t="s">
        <v>13</v>
      </c>
      <c r="G39" s="19" t="s">
        <v>21</v>
      </c>
      <c r="H39" s="19" t="s">
        <v>35</v>
      </c>
      <c r="I39" s="19" t="s">
        <v>12</v>
      </c>
      <c r="J39" s="19" t="s">
        <v>13</v>
      </c>
      <c r="K39" s="66" t="s">
        <v>21</v>
      </c>
      <c r="L39" s="19" t="s">
        <v>35</v>
      </c>
      <c r="M39" s="19" t="s">
        <v>12</v>
      </c>
      <c r="N39" s="19" t="s">
        <v>13</v>
      </c>
      <c r="O39" s="20" t="s">
        <v>21</v>
      </c>
      <c r="P39" s="20" t="s">
        <v>35</v>
      </c>
      <c r="Q39" s="19" t="s">
        <v>36</v>
      </c>
      <c r="R39" s="20" t="s">
        <v>37</v>
      </c>
      <c r="S39" s="15"/>
      <c r="T39" s="15"/>
      <c r="U39" s="15"/>
      <c r="V39" s="15"/>
      <c r="W39" s="34"/>
    </row>
    <row r="40" spans="1:23" x14ac:dyDescent="0.25">
      <c r="A40" s="118"/>
      <c r="B40" s="25" t="s">
        <v>72</v>
      </c>
      <c r="C40" s="39">
        <f>N12</f>
        <v>11.468719999999999</v>
      </c>
      <c r="D40" s="39">
        <f>O12</f>
        <v>38.726050987675166</v>
      </c>
      <c r="E40" s="37">
        <v>50</v>
      </c>
      <c r="F40" s="37">
        <v>100</v>
      </c>
      <c r="G40" s="39">
        <f t="shared" ref="G40:G41" si="17">C40*E40/F40*1000</f>
        <v>5734.3599999999988</v>
      </c>
      <c r="H40" s="39">
        <f t="shared" ref="H40:H41" si="18">D40*E40/F40*1000</f>
        <v>19363.025493837584</v>
      </c>
      <c r="I40" s="37">
        <v>25</v>
      </c>
      <c r="J40" s="38">
        <v>100</v>
      </c>
      <c r="K40" s="38">
        <f t="shared" ref="K40:K41" si="19">G40*I40/J40</f>
        <v>1433.5899999999997</v>
      </c>
      <c r="L40" s="39">
        <f t="shared" ref="L40:L41" si="20">H40*I40/J40</f>
        <v>4840.7563734593959</v>
      </c>
      <c r="M40" s="37">
        <v>100</v>
      </c>
      <c r="N40" s="37">
        <v>400</v>
      </c>
      <c r="O40" s="39">
        <f t="shared" ref="O40:O41" si="21">K40*M40/N40</f>
        <v>358.39749999999992</v>
      </c>
      <c r="P40" s="39">
        <f t="shared" ref="P40:P41" si="22">L40*M40/N40</f>
        <v>1210.189093364849</v>
      </c>
      <c r="Q40" s="37">
        <v>5</v>
      </c>
      <c r="R40" s="39">
        <f t="shared" ref="R40:R41" si="23">O40*(Q40/1000)*1000</f>
        <v>1791.9874999999997</v>
      </c>
      <c r="S40" s="34"/>
      <c r="T40" s="34"/>
    </row>
    <row r="41" spans="1:23" x14ac:dyDescent="0.25">
      <c r="A41" s="118"/>
      <c r="B41" s="25" t="s">
        <v>55</v>
      </c>
      <c r="C41" s="39">
        <f>N13</f>
        <v>12.5</v>
      </c>
      <c r="D41" s="39">
        <f>O13</f>
        <v>40.044850232260131</v>
      </c>
      <c r="E41" s="37">
        <v>50</v>
      </c>
      <c r="F41" s="37">
        <v>100</v>
      </c>
      <c r="G41" s="39">
        <f t="shared" si="17"/>
        <v>6250</v>
      </c>
      <c r="H41" s="39">
        <f t="shared" si="18"/>
        <v>20022.425116130067</v>
      </c>
      <c r="I41" s="37">
        <v>25</v>
      </c>
      <c r="J41" s="38">
        <v>100</v>
      </c>
      <c r="K41" s="38">
        <f t="shared" si="19"/>
        <v>1562.5</v>
      </c>
      <c r="L41" s="39">
        <f t="shared" si="20"/>
        <v>5005.6062790325168</v>
      </c>
      <c r="M41" s="37">
        <v>100</v>
      </c>
      <c r="N41" s="37">
        <v>400</v>
      </c>
      <c r="O41" s="39">
        <f t="shared" si="21"/>
        <v>390.625</v>
      </c>
      <c r="P41" s="39">
        <f t="shared" si="22"/>
        <v>1251.4015697581292</v>
      </c>
      <c r="Q41" s="37">
        <v>5</v>
      </c>
      <c r="R41" s="39">
        <f t="shared" si="23"/>
        <v>1953.125</v>
      </c>
      <c r="S41" s="34"/>
      <c r="T41" s="34"/>
    </row>
    <row r="42" spans="1:23" x14ac:dyDescent="0.25">
      <c r="A42" s="118"/>
      <c r="B42" s="57" t="s">
        <v>73</v>
      </c>
      <c r="C42" s="49"/>
      <c r="D42" s="49"/>
      <c r="E42" s="40"/>
      <c r="F42" s="40"/>
      <c r="G42" s="49"/>
      <c r="H42" s="49"/>
      <c r="I42" s="40"/>
      <c r="J42" s="41"/>
      <c r="K42" s="41">
        <f>N18</f>
        <v>626.43400138216998</v>
      </c>
      <c r="L42" s="49">
        <f>O18*1000</f>
        <v>2073.2550103662752</v>
      </c>
      <c r="M42" s="37">
        <v>300</v>
      </c>
      <c r="N42" s="37">
        <v>400</v>
      </c>
      <c r="O42" s="39">
        <f t="shared" ref="O42:O43" si="24">K42*M42/N42</f>
        <v>469.82550103662749</v>
      </c>
      <c r="P42" s="39">
        <f t="shared" ref="P42:P43" si="25">L42*M42/N42</f>
        <v>1554.9412577747064</v>
      </c>
      <c r="Q42" s="37">
        <v>5</v>
      </c>
      <c r="R42" s="39">
        <f t="shared" ref="R42:R43" si="26">O42*(Q42/1000)*1000</f>
        <v>2349.1275051831371</v>
      </c>
      <c r="S42" s="34"/>
      <c r="T42" s="34"/>
    </row>
    <row r="43" spans="1:23" x14ac:dyDescent="0.25">
      <c r="A43" s="118"/>
      <c r="B43" s="57" t="s">
        <v>56</v>
      </c>
      <c r="C43" s="49"/>
      <c r="D43" s="49"/>
      <c r="E43" s="40"/>
      <c r="F43" s="40"/>
      <c r="G43" s="49"/>
      <c r="H43" s="49"/>
      <c r="I43" s="40"/>
      <c r="J43" s="41"/>
      <c r="K43" s="41">
        <f>N19</f>
        <v>668</v>
      </c>
      <c r="L43" s="49">
        <f>O19*1000</f>
        <v>2099.9685633448598</v>
      </c>
      <c r="M43" s="37">
        <v>300</v>
      </c>
      <c r="N43" s="37">
        <v>400</v>
      </c>
      <c r="O43" s="39">
        <f t="shared" si="24"/>
        <v>501</v>
      </c>
      <c r="P43" s="39">
        <f t="shared" si="25"/>
        <v>1574.9764225086446</v>
      </c>
      <c r="Q43" s="37">
        <v>5</v>
      </c>
      <c r="R43" s="39">
        <f t="shared" si="26"/>
        <v>2505</v>
      </c>
      <c r="S43" s="34"/>
      <c r="T43" s="34"/>
    </row>
    <row r="44" spans="1:23" x14ac:dyDescent="0.25">
      <c r="A44" s="117" t="s">
        <v>76</v>
      </c>
      <c r="B44" s="34"/>
      <c r="C44" s="34"/>
      <c r="D44" s="34"/>
      <c r="E44" s="34"/>
      <c r="F44" s="34"/>
      <c r="G44" s="34"/>
      <c r="H44" s="34"/>
      <c r="I44" s="34"/>
      <c r="J44" s="25"/>
      <c r="K44" s="67"/>
      <c r="L44" s="25"/>
      <c r="M44" s="25"/>
      <c r="N44" s="25"/>
      <c r="O44" s="42"/>
      <c r="P44" s="42"/>
      <c r="Q44" s="25"/>
      <c r="R44" s="42"/>
      <c r="S44" s="34"/>
      <c r="T44" s="34"/>
    </row>
    <row r="45" spans="1:23" ht="63" customHeight="1" x14ac:dyDescent="0.25">
      <c r="A45" s="118"/>
      <c r="B45" s="19" t="s">
        <v>8</v>
      </c>
      <c r="C45" s="19" t="s">
        <v>15</v>
      </c>
      <c r="D45" s="19" t="s">
        <v>16</v>
      </c>
      <c r="E45" s="19" t="s">
        <v>12</v>
      </c>
      <c r="F45" s="19" t="s">
        <v>13</v>
      </c>
      <c r="G45" s="19" t="s">
        <v>21</v>
      </c>
      <c r="H45" s="19" t="s">
        <v>35</v>
      </c>
      <c r="I45" s="19" t="s">
        <v>12</v>
      </c>
      <c r="J45" s="19" t="s">
        <v>13</v>
      </c>
      <c r="K45" s="66" t="s">
        <v>21</v>
      </c>
      <c r="L45" s="19" t="s">
        <v>35</v>
      </c>
      <c r="M45" s="19" t="s">
        <v>12</v>
      </c>
      <c r="N45" s="19" t="s">
        <v>13</v>
      </c>
      <c r="O45" s="20" t="s">
        <v>21</v>
      </c>
      <c r="P45" s="20" t="s">
        <v>35</v>
      </c>
      <c r="Q45" s="19" t="s">
        <v>36</v>
      </c>
      <c r="R45" s="20" t="s">
        <v>37</v>
      </c>
      <c r="S45" s="34"/>
      <c r="T45" s="34"/>
    </row>
    <row r="46" spans="1:23" x14ac:dyDescent="0.25">
      <c r="A46" s="118"/>
      <c r="B46" s="25" t="s">
        <v>72</v>
      </c>
      <c r="C46" s="39">
        <f>N12</f>
        <v>11.468719999999999</v>
      </c>
      <c r="D46" s="39">
        <f>O12</f>
        <v>38.726050987675166</v>
      </c>
      <c r="E46" s="37">
        <v>50</v>
      </c>
      <c r="F46" s="37">
        <v>200</v>
      </c>
      <c r="G46" s="39">
        <f t="shared" ref="G46:G47" si="27">C46*E46/F46*1000</f>
        <v>2867.1799999999994</v>
      </c>
      <c r="H46" s="39">
        <f t="shared" ref="H46:H47" si="28">D46*E46/F46*1000</f>
        <v>9681.5127469187919</v>
      </c>
      <c r="I46" s="37">
        <v>25</v>
      </c>
      <c r="J46" s="38">
        <v>100</v>
      </c>
      <c r="K46" s="38">
        <f t="shared" ref="K46:K47" si="29">G46*I46/J46</f>
        <v>716.79499999999985</v>
      </c>
      <c r="L46" s="39">
        <f t="shared" ref="L46:L47" si="30">H46*I46/J46</f>
        <v>2420.378186729698</v>
      </c>
      <c r="M46" s="37">
        <v>100</v>
      </c>
      <c r="N46" s="37">
        <v>400</v>
      </c>
      <c r="O46" s="39">
        <f t="shared" ref="O46:O47" si="31">K46*M46/N46</f>
        <v>179.19874999999996</v>
      </c>
      <c r="P46" s="39">
        <f t="shared" ref="P46:P47" si="32">L46*M46/N46</f>
        <v>605.09454668242449</v>
      </c>
      <c r="Q46" s="37">
        <v>5</v>
      </c>
      <c r="R46" s="39">
        <f t="shared" ref="R46:R47" si="33">O46*(Q46/1000)*1000</f>
        <v>895.99374999999986</v>
      </c>
      <c r="S46" s="34"/>
      <c r="T46" s="34"/>
    </row>
    <row r="47" spans="1:23" x14ac:dyDescent="0.25">
      <c r="A47" s="118"/>
      <c r="B47" s="25" t="s">
        <v>55</v>
      </c>
      <c r="C47" s="39">
        <f>N13</f>
        <v>12.5</v>
      </c>
      <c r="D47" s="39">
        <f>O13</f>
        <v>40.044850232260131</v>
      </c>
      <c r="E47" s="37">
        <v>50</v>
      </c>
      <c r="F47" s="37">
        <v>200</v>
      </c>
      <c r="G47" s="39">
        <f t="shared" si="27"/>
        <v>3125</v>
      </c>
      <c r="H47" s="39">
        <f t="shared" si="28"/>
        <v>10011.212558065034</v>
      </c>
      <c r="I47" s="37">
        <v>25</v>
      </c>
      <c r="J47" s="38">
        <v>100</v>
      </c>
      <c r="K47" s="38">
        <f t="shared" si="29"/>
        <v>781.25</v>
      </c>
      <c r="L47" s="39">
        <f t="shared" si="30"/>
        <v>2502.8031395162584</v>
      </c>
      <c r="M47" s="37">
        <v>100</v>
      </c>
      <c r="N47" s="37">
        <v>400</v>
      </c>
      <c r="O47" s="39">
        <f t="shared" si="31"/>
        <v>195.3125</v>
      </c>
      <c r="P47" s="39">
        <f t="shared" si="32"/>
        <v>625.7007848790646</v>
      </c>
      <c r="Q47" s="37">
        <v>5</v>
      </c>
      <c r="R47" s="39">
        <f t="shared" si="33"/>
        <v>976.5625</v>
      </c>
      <c r="S47" s="34"/>
      <c r="T47" s="34"/>
    </row>
    <row r="48" spans="1:23" x14ac:dyDescent="0.25">
      <c r="A48" s="118"/>
      <c r="B48" s="57" t="s">
        <v>73</v>
      </c>
      <c r="C48" s="49"/>
      <c r="D48" s="49"/>
      <c r="E48" s="40"/>
      <c r="F48" s="40"/>
      <c r="G48" s="49"/>
      <c r="H48" s="49"/>
      <c r="I48" s="40"/>
      <c r="J48" s="41"/>
      <c r="K48" s="41">
        <f>N18</f>
        <v>626.43400138216998</v>
      </c>
      <c r="L48" s="49">
        <f>O18*1000</f>
        <v>2073.2550103662752</v>
      </c>
      <c r="M48" s="37">
        <v>300</v>
      </c>
      <c r="N48" s="37">
        <v>400</v>
      </c>
      <c r="O48" s="39">
        <f t="shared" ref="O48:O49" si="34">K48*M48/N48</f>
        <v>469.82550103662749</v>
      </c>
      <c r="P48" s="39">
        <f t="shared" ref="P48:P49" si="35">L48*M48/N48</f>
        <v>1554.9412577747064</v>
      </c>
      <c r="Q48" s="37">
        <v>5</v>
      </c>
      <c r="R48" s="39">
        <f t="shared" ref="R48:R49" si="36">O48*(Q48/1000)*1000</f>
        <v>2349.1275051831371</v>
      </c>
      <c r="S48" s="34"/>
      <c r="T48" s="34"/>
    </row>
    <row r="49" spans="1:20" x14ac:dyDescent="0.25">
      <c r="A49" s="118"/>
      <c r="B49" s="57" t="s">
        <v>56</v>
      </c>
      <c r="C49" s="49"/>
      <c r="D49" s="49"/>
      <c r="E49" s="40"/>
      <c r="F49" s="40"/>
      <c r="G49" s="49"/>
      <c r="H49" s="49"/>
      <c r="I49" s="40"/>
      <c r="J49" s="41"/>
      <c r="K49" s="41">
        <f>N19</f>
        <v>668</v>
      </c>
      <c r="L49" s="49">
        <f>O19*1000</f>
        <v>2099.9685633448598</v>
      </c>
      <c r="M49" s="37">
        <v>300</v>
      </c>
      <c r="N49" s="37">
        <v>400</v>
      </c>
      <c r="O49" s="39">
        <f t="shared" si="34"/>
        <v>501</v>
      </c>
      <c r="P49" s="39">
        <f t="shared" si="35"/>
        <v>1574.9764225086446</v>
      </c>
      <c r="Q49" s="37">
        <v>5</v>
      </c>
      <c r="R49" s="39">
        <f t="shared" si="36"/>
        <v>2505</v>
      </c>
      <c r="S49" s="34"/>
      <c r="T49" s="34"/>
    </row>
    <row r="50" spans="1:20" x14ac:dyDescent="0.25">
      <c r="A50" s="117" t="s">
        <v>30</v>
      </c>
      <c r="B50" s="34"/>
      <c r="C50" s="34"/>
      <c r="D50" s="34"/>
      <c r="E50" s="34"/>
      <c r="F50" s="34"/>
      <c r="G50" s="34"/>
      <c r="H50" s="34"/>
      <c r="I50" s="34"/>
      <c r="J50" s="25"/>
      <c r="K50" s="67"/>
      <c r="L50" s="25"/>
      <c r="M50" s="25"/>
      <c r="N50" s="25"/>
      <c r="O50" s="42"/>
      <c r="P50" s="42"/>
      <c r="Q50" s="25"/>
      <c r="R50" s="42"/>
      <c r="S50" s="34"/>
      <c r="T50" s="34"/>
    </row>
    <row r="51" spans="1:20" ht="30" x14ac:dyDescent="0.25">
      <c r="A51" s="118"/>
      <c r="B51" s="19" t="s">
        <v>8</v>
      </c>
      <c r="C51" s="19" t="s">
        <v>15</v>
      </c>
      <c r="D51" s="19" t="s">
        <v>16</v>
      </c>
      <c r="E51" s="19" t="s">
        <v>12</v>
      </c>
      <c r="F51" s="19" t="s">
        <v>13</v>
      </c>
      <c r="G51" s="19" t="s">
        <v>21</v>
      </c>
      <c r="H51" s="19" t="s">
        <v>35</v>
      </c>
      <c r="I51" s="19" t="s">
        <v>12</v>
      </c>
      <c r="J51" s="19" t="s">
        <v>13</v>
      </c>
      <c r="K51" s="66" t="s">
        <v>21</v>
      </c>
      <c r="L51" s="19" t="s">
        <v>35</v>
      </c>
      <c r="M51" s="19" t="s">
        <v>12</v>
      </c>
      <c r="N51" s="19" t="s">
        <v>13</v>
      </c>
      <c r="O51" s="20" t="s">
        <v>21</v>
      </c>
      <c r="P51" s="20" t="s">
        <v>35</v>
      </c>
      <c r="Q51" s="19" t="s">
        <v>36</v>
      </c>
      <c r="R51" s="20" t="s">
        <v>37</v>
      </c>
      <c r="S51" s="34"/>
      <c r="T51" s="34"/>
    </row>
    <row r="52" spans="1:20" x14ac:dyDescent="0.25">
      <c r="A52" s="118"/>
      <c r="B52" s="25" t="s">
        <v>72</v>
      </c>
      <c r="C52" s="39">
        <f>S12</f>
        <v>1.1468719999999999</v>
      </c>
      <c r="D52" s="39">
        <f>T12</f>
        <v>3.8726050987675165</v>
      </c>
      <c r="E52" s="37">
        <v>100</v>
      </c>
      <c r="F52" s="37">
        <v>100</v>
      </c>
      <c r="G52" s="39">
        <f t="shared" ref="G52:G53" si="37">C52*E52/F52*1000</f>
        <v>1146.8719999999998</v>
      </c>
      <c r="H52" s="39">
        <f t="shared" ref="H52:H53" si="38">D52*E52/F52*1000</f>
        <v>3872.6050987675167</v>
      </c>
      <c r="I52" s="37">
        <v>25</v>
      </c>
      <c r="J52" s="38">
        <v>100</v>
      </c>
      <c r="K52" s="38">
        <f t="shared" ref="K52:K53" si="39">G52*I52/J52</f>
        <v>286.71799999999996</v>
      </c>
      <c r="L52" s="39">
        <f t="shared" ref="L52:L53" si="40">H52*I52/J52</f>
        <v>968.15127469187928</v>
      </c>
      <c r="M52" s="37">
        <v>100</v>
      </c>
      <c r="N52" s="37">
        <v>400</v>
      </c>
      <c r="O52" s="39">
        <f t="shared" ref="O52:O53" si="41">K52*M52/N52</f>
        <v>71.67949999999999</v>
      </c>
      <c r="P52" s="39">
        <f t="shared" ref="P52:P53" si="42">L52*M52/N52</f>
        <v>242.03781867296982</v>
      </c>
      <c r="Q52" s="37">
        <v>5</v>
      </c>
      <c r="R52" s="39">
        <f t="shared" ref="R52:R53" si="43">O52*(Q52/1000)*1000</f>
        <v>358.39749999999998</v>
      </c>
      <c r="S52" s="34"/>
      <c r="T52" s="34"/>
    </row>
    <row r="53" spans="1:20" x14ac:dyDescent="0.25">
      <c r="A53" s="118"/>
      <c r="B53" s="25" t="s">
        <v>55</v>
      </c>
      <c r="C53" s="39">
        <f>S13</f>
        <v>1.25</v>
      </c>
      <c r="D53" s="39">
        <f>T13</f>
        <v>4.004485023226013</v>
      </c>
      <c r="E53" s="37">
        <v>100</v>
      </c>
      <c r="F53" s="37">
        <v>100</v>
      </c>
      <c r="G53" s="39">
        <f t="shared" si="37"/>
        <v>1250</v>
      </c>
      <c r="H53" s="39">
        <f t="shared" si="38"/>
        <v>4004.4850232260128</v>
      </c>
      <c r="I53" s="37">
        <v>25</v>
      </c>
      <c r="J53" s="38">
        <v>100</v>
      </c>
      <c r="K53" s="38">
        <f t="shared" si="39"/>
        <v>312.5</v>
      </c>
      <c r="L53" s="39">
        <f t="shared" si="40"/>
        <v>1001.1212558065032</v>
      </c>
      <c r="M53" s="37">
        <v>100</v>
      </c>
      <c r="N53" s="37">
        <v>400</v>
      </c>
      <c r="O53" s="39">
        <f t="shared" si="41"/>
        <v>78.125</v>
      </c>
      <c r="P53" s="39">
        <f t="shared" si="42"/>
        <v>250.2803139516258</v>
      </c>
      <c r="Q53" s="37">
        <v>5</v>
      </c>
      <c r="R53" s="39">
        <f t="shared" si="43"/>
        <v>390.625</v>
      </c>
      <c r="S53" s="34"/>
      <c r="T53" s="34"/>
    </row>
    <row r="54" spans="1:20" x14ac:dyDescent="0.25">
      <c r="A54" s="118"/>
      <c r="B54" s="57" t="s">
        <v>73</v>
      </c>
      <c r="C54" s="49"/>
      <c r="D54" s="49"/>
      <c r="E54" s="40"/>
      <c r="F54" s="40"/>
      <c r="G54" s="49"/>
      <c r="H54" s="49"/>
      <c r="I54" s="40"/>
      <c r="J54" s="41"/>
      <c r="K54" s="41">
        <f>N18</f>
        <v>626.43400138216998</v>
      </c>
      <c r="L54" s="49">
        <f>O18*1000</f>
        <v>2073.2550103662752</v>
      </c>
      <c r="M54" s="37">
        <v>300</v>
      </c>
      <c r="N54" s="37">
        <v>400</v>
      </c>
      <c r="O54" s="39">
        <f t="shared" ref="O54:O55" si="44">K54*M54/N54</f>
        <v>469.82550103662749</v>
      </c>
      <c r="P54" s="39">
        <f t="shared" ref="P54:P55" si="45">L54*M54/N54</f>
        <v>1554.9412577747064</v>
      </c>
      <c r="Q54" s="37">
        <v>5</v>
      </c>
      <c r="R54" s="39">
        <f t="shared" ref="R54:R55" si="46">O54*(Q54/1000)*1000</f>
        <v>2349.1275051831371</v>
      </c>
      <c r="S54" s="34"/>
      <c r="T54" s="34"/>
    </row>
    <row r="55" spans="1:20" x14ac:dyDescent="0.25">
      <c r="A55" s="118"/>
      <c r="B55" s="57" t="s">
        <v>56</v>
      </c>
      <c r="C55" s="49"/>
      <c r="D55" s="49"/>
      <c r="E55" s="40"/>
      <c r="F55" s="40"/>
      <c r="G55" s="49"/>
      <c r="H55" s="49"/>
      <c r="I55" s="40"/>
      <c r="J55" s="41"/>
      <c r="K55" s="41">
        <f>N19</f>
        <v>668</v>
      </c>
      <c r="L55" s="49">
        <f>O19*1000</f>
        <v>2099.9685633448598</v>
      </c>
      <c r="M55" s="37">
        <v>300</v>
      </c>
      <c r="N55" s="37">
        <v>400</v>
      </c>
      <c r="O55" s="39">
        <f t="shared" si="44"/>
        <v>501</v>
      </c>
      <c r="P55" s="39">
        <f t="shared" si="45"/>
        <v>1574.9764225086446</v>
      </c>
      <c r="Q55" s="37">
        <v>5</v>
      </c>
      <c r="R55" s="39">
        <f t="shared" si="46"/>
        <v>2505</v>
      </c>
      <c r="S55" s="34"/>
      <c r="T55" s="34"/>
    </row>
    <row r="56" spans="1:20" x14ac:dyDescent="0.25">
      <c r="A56" s="117" t="s">
        <v>75</v>
      </c>
      <c r="B56" s="34"/>
      <c r="C56" s="34"/>
      <c r="D56" s="34"/>
      <c r="E56" s="34"/>
      <c r="F56" s="34"/>
      <c r="G56" s="34"/>
      <c r="H56" s="34"/>
      <c r="I56" s="34"/>
      <c r="J56" s="25"/>
      <c r="K56" s="67"/>
      <c r="L56" s="25"/>
      <c r="M56" s="25"/>
      <c r="N56" s="25"/>
      <c r="O56" s="42"/>
      <c r="P56" s="42"/>
      <c r="Q56" s="25"/>
      <c r="R56" s="42"/>
      <c r="S56" s="34"/>
      <c r="T56" s="34"/>
    </row>
    <row r="57" spans="1:20" ht="30" x14ac:dyDescent="0.25">
      <c r="A57" s="118"/>
      <c r="B57" s="19" t="s">
        <v>8</v>
      </c>
      <c r="C57" s="19" t="s">
        <v>15</v>
      </c>
      <c r="D57" s="19" t="s">
        <v>16</v>
      </c>
      <c r="E57" s="19" t="s">
        <v>12</v>
      </c>
      <c r="F57" s="19" t="s">
        <v>13</v>
      </c>
      <c r="G57" s="19" t="s">
        <v>21</v>
      </c>
      <c r="H57" s="19" t="s">
        <v>35</v>
      </c>
      <c r="I57" s="19" t="s">
        <v>12</v>
      </c>
      <c r="J57" s="19" t="s">
        <v>13</v>
      </c>
      <c r="K57" s="66" t="s">
        <v>21</v>
      </c>
      <c r="L57" s="19" t="s">
        <v>35</v>
      </c>
      <c r="M57" s="19" t="s">
        <v>12</v>
      </c>
      <c r="N57" s="19" t="s">
        <v>13</v>
      </c>
      <c r="O57" s="20" t="s">
        <v>21</v>
      </c>
      <c r="P57" s="20" t="s">
        <v>35</v>
      </c>
      <c r="Q57" s="19" t="s">
        <v>36</v>
      </c>
      <c r="R57" s="20" t="s">
        <v>37</v>
      </c>
      <c r="S57" s="34"/>
      <c r="T57" s="34"/>
    </row>
    <row r="58" spans="1:20" x14ac:dyDescent="0.25">
      <c r="A58" s="118"/>
      <c r="B58" s="25" t="s">
        <v>72</v>
      </c>
      <c r="C58" s="39">
        <f>S12</f>
        <v>1.1468719999999999</v>
      </c>
      <c r="D58" s="39">
        <f>T12</f>
        <v>3.8726050987675165</v>
      </c>
      <c r="E58" s="37">
        <v>150</v>
      </c>
      <c r="F58" s="37">
        <v>200</v>
      </c>
      <c r="G58" s="39">
        <f t="shared" ref="G58:G59" si="47">C58*E58/F58*1000</f>
        <v>860.15399999999988</v>
      </c>
      <c r="H58" s="39">
        <f t="shared" ref="H58:H59" si="48">D58*E58/F58*1000</f>
        <v>2904.4538240756374</v>
      </c>
      <c r="I58" s="37">
        <v>25</v>
      </c>
      <c r="J58" s="38">
        <v>100</v>
      </c>
      <c r="K58" s="38">
        <f t="shared" ref="K58:K59" si="49">G58*I58/J58</f>
        <v>215.0385</v>
      </c>
      <c r="L58" s="39">
        <f t="shared" ref="L58:L59" si="50">H58*I58/J58</f>
        <v>726.11345601890935</v>
      </c>
      <c r="M58" s="37">
        <v>100</v>
      </c>
      <c r="N58" s="37">
        <v>400</v>
      </c>
      <c r="O58" s="39">
        <f t="shared" ref="O58:O59" si="51">K58*M58/N58</f>
        <v>53.759625</v>
      </c>
      <c r="P58" s="39">
        <f t="shared" ref="P58:P59" si="52">L58*M58/N58</f>
        <v>181.52836400472734</v>
      </c>
      <c r="Q58" s="37">
        <v>5</v>
      </c>
      <c r="R58" s="39">
        <f t="shared" ref="R58:R59" si="53">O58*(Q58/1000)*1000</f>
        <v>268.79812500000003</v>
      </c>
      <c r="S58" s="34"/>
      <c r="T58" s="34"/>
    </row>
    <row r="59" spans="1:20" x14ac:dyDescent="0.25">
      <c r="A59" s="118"/>
      <c r="B59" s="25" t="s">
        <v>55</v>
      </c>
      <c r="C59" s="39">
        <f>S13</f>
        <v>1.25</v>
      </c>
      <c r="D59" s="39">
        <f>T13</f>
        <v>4.004485023226013</v>
      </c>
      <c r="E59" s="37">
        <v>150</v>
      </c>
      <c r="F59" s="37">
        <v>200</v>
      </c>
      <c r="G59" s="39">
        <f t="shared" si="47"/>
        <v>937.5</v>
      </c>
      <c r="H59" s="39">
        <f t="shared" si="48"/>
        <v>3003.3637674195097</v>
      </c>
      <c r="I59" s="37">
        <v>25</v>
      </c>
      <c r="J59" s="38">
        <v>100</v>
      </c>
      <c r="K59" s="38">
        <f t="shared" si="49"/>
        <v>234.375</v>
      </c>
      <c r="L59" s="39">
        <f t="shared" si="50"/>
        <v>750.84094185487743</v>
      </c>
      <c r="M59" s="37">
        <v>100</v>
      </c>
      <c r="N59" s="37">
        <v>400</v>
      </c>
      <c r="O59" s="39">
        <f t="shared" si="51"/>
        <v>58.59375</v>
      </c>
      <c r="P59" s="39">
        <f t="shared" si="52"/>
        <v>187.71023546371936</v>
      </c>
      <c r="Q59" s="37">
        <v>5</v>
      </c>
      <c r="R59" s="39">
        <f t="shared" si="53"/>
        <v>292.96875</v>
      </c>
      <c r="S59" s="34"/>
      <c r="T59" s="34"/>
    </row>
    <row r="60" spans="1:20" x14ac:dyDescent="0.25">
      <c r="A60" s="118"/>
      <c r="B60" s="57" t="s">
        <v>73</v>
      </c>
      <c r="C60" s="49"/>
      <c r="D60" s="49"/>
      <c r="E60" s="40"/>
      <c r="F60" s="40"/>
      <c r="G60" s="49"/>
      <c r="H60" s="49"/>
      <c r="I60" s="40"/>
      <c r="J60" s="41"/>
      <c r="K60" s="41">
        <f>N18</f>
        <v>626.43400138216998</v>
      </c>
      <c r="L60" s="49">
        <f>O18*1000</f>
        <v>2073.2550103662752</v>
      </c>
      <c r="M60" s="37">
        <v>100</v>
      </c>
      <c r="N60" s="37">
        <v>400</v>
      </c>
      <c r="O60" s="39">
        <f t="shared" ref="O60:O61" si="54">K60*M60/N60</f>
        <v>156.6085003455425</v>
      </c>
      <c r="P60" s="39">
        <f t="shared" ref="P60:P61" si="55">L60*M60/N60</f>
        <v>518.3137525915688</v>
      </c>
      <c r="Q60" s="37">
        <v>5</v>
      </c>
      <c r="R60" s="39">
        <f t="shared" ref="R60:R61" si="56">O60*(Q60/1000)*1000</f>
        <v>783.04250172771253</v>
      </c>
      <c r="S60" s="34"/>
      <c r="T60" s="34"/>
    </row>
    <row r="61" spans="1:20" x14ac:dyDescent="0.25">
      <c r="A61" s="118"/>
      <c r="B61" s="57" t="s">
        <v>56</v>
      </c>
      <c r="C61" s="49"/>
      <c r="D61" s="49"/>
      <c r="E61" s="40"/>
      <c r="F61" s="40"/>
      <c r="G61" s="49"/>
      <c r="H61" s="49"/>
      <c r="I61" s="40"/>
      <c r="J61" s="41"/>
      <c r="K61" s="41">
        <f>N19</f>
        <v>668</v>
      </c>
      <c r="L61" s="49">
        <f>O19*1000</f>
        <v>2099.9685633448598</v>
      </c>
      <c r="M61" s="37">
        <v>100</v>
      </c>
      <c r="N61" s="37">
        <v>400</v>
      </c>
      <c r="O61" s="39">
        <f t="shared" si="54"/>
        <v>167</v>
      </c>
      <c r="P61" s="39">
        <f t="shared" si="55"/>
        <v>524.99214083621496</v>
      </c>
      <c r="Q61" s="37">
        <v>5</v>
      </c>
      <c r="R61" s="39">
        <f t="shared" si="56"/>
        <v>835</v>
      </c>
      <c r="S61" s="34"/>
      <c r="T61" s="34"/>
    </row>
    <row r="62" spans="1:20" x14ac:dyDescent="0.25">
      <c r="A62" s="117" t="s">
        <v>29</v>
      </c>
      <c r="B62" s="34"/>
      <c r="C62" s="34"/>
      <c r="D62" s="34"/>
      <c r="E62" s="34"/>
      <c r="F62" s="34"/>
      <c r="G62" s="34"/>
      <c r="H62" s="34"/>
      <c r="I62" s="34"/>
      <c r="J62" s="25"/>
      <c r="K62" s="67"/>
      <c r="L62" s="25"/>
      <c r="M62" s="25"/>
      <c r="N62" s="25"/>
      <c r="O62" s="42"/>
      <c r="P62" s="42"/>
      <c r="Q62" s="25"/>
      <c r="R62" s="42"/>
      <c r="S62" s="34"/>
      <c r="T62" s="34"/>
    </row>
    <row r="63" spans="1:20" ht="30" x14ac:dyDescent="0.25">
      <c r="A63" s="118"/>
      <c r="B63" s="19" t="s">
        <v>8</v>
      </c>
      <c r="C63" s="19" t="s">
        <v>15</v>
      </c>
      <c r="D63" s="19" t="s">
        <v>16</v>
      </c>
      <c r="E63" s="19" t="s">
        <v>12</v>
      </c>
      <c r="F63" s="19" t="s">
        <v>13</v>
      </c>
      <c r="G63" s="19" t="s">
        <v>21</v>
      </c>
      <c r="H63" s="19" t="s">
        <v>35</v>
      </c>
      <c r="I63" s="19" t="s">
        <v>12</v>
      </c>
      <c r="J63" s="19" t="s">
        <v>13</v>
      </c>
      <c r="K63" s="66" t="s">
        <v>21</v>
      </c>
      <c r="L63" s="19" t="s">
        <v>35</v>
      </c>
      <c r="M63" s="19" t="s">
        <v>12</v>
      </c>
      <c r="N63" s="19" t="s">
        <v>13</v>
      </c>
      <c r="O63" s="20" t="s">
        <v>21</v>
      </c>
      <c r="P63" s="20" t="s">
        <v>35</v>
      </c>
      <c r="Q63" s="19" t="s">
        <v>36</v>
      </c>
      <c r="R63" s="20" t="s">
        <v>37</v>
      </c>
      <c r="S63" s="34"/>
      <c r="T63" s="34"/>
    </row>
    <row r="64" spans="1:20" x14ac:dyDescent="0.25">
      <c r="A64" s="118"/>
      <c r="B64" s="25" t="s">
        <v>72</v>
      </c>
      <c r="C64" s="39">
        <f>S12</f>
        <v>1.1468719999999999</v>
      </c>
      <c r="D64" s="39">
        <f>T12</f>
        <v>3.8726050987675165</v>
      </c>
      <c r="E64" s="37">
        <v>50</v>
      </c>
      <c r="F64" s="37">
        <v>100</v>
      </c>
      <c r="G64" s="39">
        <f t="shared" ref="G64:G65" si="57">C64*E64/F64*1000</f>
        <v>573.43599999999992</v>
      </c>
      <c r="H64" s="39">
        <f t="shared" ref="H64:H65" si="58">D64*E64/F64*1000</f>
        <v>1936.3025493837583</v>
      </c>
      <c r="I64" s="37">
        <v>25</v>
      </c>
      <c r="J64" s="38">
        <v>100</v>
      </c>
      <c r="K64" s="38">
        <f t="shared" ref="K64:K65" si="59">G64*I64/J64</f>
        <v>143.35899999999998</v>
      </c>
      <c r="L64" s="39">
        <f t="shared" ref="L64:L65" si="60">H64*I64/J64</f>
        <v>484.07563734593964</v>
      </c>
      <c r="M64" s="37">
        <v>100</v>
      </c>
      <c r="N64" s="37">
        <v>400</v>
      </c>
      <c r="O64" s="39">
        <f t="shared" ref="O64:O65" si="61">K64*M64/N64</f>
        <v>35.839749999999995</v>
      </c>
      <c r="P64" s="39">
        <f t="shared" ref="P64:P65" si="62">L64*M64/N64</f>
        <v>121.01890933648491</v>
      </c>
      <c r="Q64" s="37">
        <v>5</v>
      </c>
      <c r="R64" s="39">
        <f t="shared" ref="R64:R65" si="63">O64*(Q64/1000)*1000</f>
        <v>179.19874999999999</v>
      </c>
      <c r="S64" s="34"/>
      <c r="T64" s="34"/>
    </row>
    <row r="65" spans="1:20" x14ac:dyDescent="0.25">
      <c r="A65" s="118"/>
      <c r="B65" s="25" t="s">
        <v>55</v>
      </c>
      <c r="C65" s="39">
        <f>S13</f>
        <v>1.25</v>
      </c>
      <c r="D65" s="39">
        <f>T13</f>
        <v>4.004485023226013</v>
      </c>
      <c r="E65" s="37">
        <v>50</v>
      </c>
      <c r="F65" s="37">
        <v>100</v>
      </c>
      <c r="G65" s="39">
        <f t="shared" si="57"/>
        <v>625</v>
      </c>
      <c r="H65" s="39">
        <f t="shared" si="58"/>
        <v>2002.2425116130064</v>
      </c>
      <c r="I65" s="37">
        <v>25</v>
      </c>
      <c r="J65" s="38">
        <v>100</v>
      </c>
      <c r="K65" s="38">
        <f t="shared" si="59"/>
        <v>156.25</v>
      </c>
      <c r="L65" s="39">
        <f t="shared" si="60"/>
        <v>500.5606279032516</v>
      </c>
      <c r="M65" s="37">
        <v>100</v>
      </c>
      <c r="N65" s="37">
        <v>400</v>
      </c>
      <c r="O65" s="39">
        <f t="shared" si="61"/>
        <v>39.0625</v>
      </c>
      <c r="P65" s="39">
        <f t="shared" si="62"/>
        <v>125.1401569758129</v>
      </c>
      <c r="Q65" s="37">
        <v>5</v>
      </c>
      <c r="R65" s="39">
        <f t="shared" si="63"/>
        <v>195.3125</v>
      </c>
      <c r="S65" s="34"/>
      <c r="T65" s="34"/>
    </row>
    <row r="66" spans="1:20" x14ac:dyDescent="0.25">
      <c r="A66" s="118"/>
      <c r="B66" s="57" t="s">
        <v>73</v>
      </c>
      <c r="C66" s="49"/>
      <c r="D66" s="49"/>
      <c r="E66" s="40"/>
      <c r="F66" s="40"/>
      <c r="G66" s="49"/>
      <c r="H66" s="49"/>
      <c r="I66" s="40"/>
      <c r="J66" s="41"/>
      <c r="K66" s="41">
        <f>N18</f>
        <v>626.43400138216998</v>
      </c>
      <c r="L66" s="49">
        <f>O18*1000</f>
        <v>2073.2550103662752</v>
      </c>
      <c r="M66" s="37">
        <v>300</v>
      </c>
      <c r="N66" s="37">
        <v>400</v>
      </c>
      <c r="O66" s="39">
        <f t="shared" ref="O66:O67" si="64">K66*M66/N66</f>
        <v>469.82550103662749</v>
      </c>
      <c r="P66" s="39">
        <f t="shared" ref="P66:P67" si="65">L66*M66/N66</f>
        <v>1554.9412577747064</v>
      </c>
      <c r="Q66" s="37">
        <v>5</v>
      </c>
      <c r="R66" s="39">
        <f t="shared" ref="R66:R67" si="66">O66*(Q66/1000)*1000</f>
        <v>2349.1275051831371</v>
      </c>
      <c r="S66" s="34"/>
      <c r="T66" s="34"/>
    </row>
    <row r="67" spans="1:20" x14ac:dyDescent="0.25">
      <c r="A67" s="118"/>
      <c r="B67" s="57" t="s">
        <v>56</v>
      </c>
      <c r="C67" s="49"/>
      <c r="D67" s="49"/>
      <c r="E67" s="40"/>
      <c r="F67" s="40"/>
      <c r="G67" s="49"/>
      <c r="H67" s="49"/>
      <c r="I67" s="40"/>
      <c r="J67" s="41"/>
      <c r="K67" s="41">
        <f>N19</f>
        <v>668</v>
      </c>
      <c r="L67" s="49">
        <f>O19*1000</f>
        <v>2099.9685633448598</v>
      </c>
      <c r="M67" s="37">
        <v>300</v>
      </c>
      <c r="N67" s="37">
        <v>400</v>
      </c>
      <c r="O67" s="39">
        <f t="shared" si="64"/>
        <v>501</v>
      </c>
      <c r="P67" s="39">
        <f t="shared" si="65"/>
        <v>1574.9764225086446</v>
      </c>
      <c r="Q67" s="37">
        <v>5</v>
      </c>
      <c r="R67" s="39">
        <f t="shared" si="66"/>
        <v>2505</v>
      </c>
      <c r="S67" s="34"/>
      <c r="T67" s="34"/>
    </row>
    <row r="68" spans="1:20" x14ac:dyDescent="0.25">
      <c r="A68" s="117" t="s">
        <v>28</v>
      </c>
      <c r="B68" s="34"/>
      <c r="C68" s="34"/>
      <c r="D68" s="34"/>
      <c r="E68" s="34"/>
      <c r="F68" s="34"/>
      <c r="G68" s="34"/>
      <c r="H68" s="34"/>
      <c r="I68" s="34"/>
      <c r="J68" s="25"/>
      <c r="K68" s="67"/>
      <c r="L68" s="25"/>
      <c r="M68" s="25"/>
      <c r="N68" s="25"/>
      <c r="O68" s="42"/>
      <c r="P68" s="42"/>
      <c r="Q68" s="25"/>
      <c r="R68" s="42"/>
      <c r="S68" s="34"/>
      <c r="T68" s="34"/>
    </row>
    <row r="69" spans="1:20" ht="30" x14ac:dyDescent="0.25">
      <c r="A69" s="118"/>
      <c r="B69" s="19" t="s">
        <v>8</v>
      </c>
      <c r="C69" s="19" t="s">
        <v>15</v>
      </c>
      <c r="D69" s="19" t="s">
        <v>16</v>
      </c>
      <c r="E69" s="19" t="s">
        <v>12</v>
      </c>
      <c r="F69" s="19" t="s">
        <v>13</v>
      </c>
      <c r="G69" s="19" t="s">
        <v>21</v>
      </c>
      <c r="H69" s="19" t="s">
        <v>35</v>
      </c>
      <c r="I69" s="19" t="s">
        <v>12</v>
      </c>
      <c r="J69" s="19" t="s">
        <v>13</v>
      </c>
      <c r="K69" s="66" t="s">
        <v>21</v>
      </c>
      <c r="L69" s="19" t="s">
        <v>35</v>
      </c>
      <c r="M69" s="19" t="s">
        <v>12</v>
      </c>
      <c r="N69" s="19" t="s">
        <v>13</v>
      </c>
      <c r="O69" s="20" t="s">
        <v>21</v>
      </c>
      <c r="P69" s="20" t="s">
        <v>35</v>
      </c>
      <c r="Q69" s="19" t="s">
        <v>36</v>
      </c>
      <c r="R69" s="20" t="s">
        <v>37</v>
      </c>
      <c r="S69" s="34"/>
      <c r="T69" s="34"/>
    </row>
    <row r="70" spans="1:20" x14ac:dyDescent="0.25">
      <c r="A70" s="118"/>
      <c r="B70" s="25" t="s">
        <v>72</v>
      </c>
      <c r="C70" s="39">
        <f>S12</f>
        <v>1.1468719999999999</v>
      </c>
      <c r="D70" s="39">
        <f>T12</f>
        <v>3.8726050987675165</v>
      </c>
      <c r="E70" s="37">
        <v>50</v>
      </c>
      <c r="F70" s="37">
        <v>200</v>
      </c>
      <c r="G70" s="39">
        <f t="shared" ref="G70:G71" si="67">C70*E70/F70*1000</f>
        <v>286.71799999999996</v>
      </c>
      <c r="H70" s="39">
        <f t="shared" ref="H70:H71" si="68">D70*E70/F70*1000</f>
        <v>968.15127469187917</v>
      </c>
      <c r="I70" s="37">
        <v>25</v>
      </c>
      <c r="J70" s="38">
        <v>100</v>
      </c>
      <c r="K70" s="38">
        <f t="shared" ref="K70:K71" si="69">G70*I70/J70</f>
        <v>71.67949999999999</v>
      </c>
      <c r="L70" s="39">
        <f t="shared" ref="L70:L71" si="70">H70*I70/J70</f>
        <v>242.03781867296982</v>
      </c>
      <c r="M70" s="37">
        <v>100</v>
      </c>
      <c r="N70" s="37">
        <v>400</v>
      </c>
      <c r="O70" s="39">
        <f t="shared" ref="O70:O71" si="71">K70*M70/N70</f>
        <v>17.919874999999998</v>
      </c>
      <c r="P70" s="39">
        <f t="shared" ref="P70:P71" si="72">L70*M70/N70</f>
        <v>60.509454668242455</v>
      </c>
      <c r="Q70" s="37">
        <v>5</v>
      </c>
      <c r="R70" s="39">
        <f t="shared" ref="R70:R71" si="73">O70*(Q70/1000)*1000</f>
        <v>89.599374999999995</v>
      </c>
      <c r="S70" s="34"/>
      <c r="T70" s="34"/>
    </row>
    <row r="71" spans="1:20" x14ac:dyDescent="0.25">
      <c r="A71" s="118"/>
      <c r="B71" s="25" t="s">
        <v>55</v>
      </c>
      <c r="C71" s="39">
        <f>S13</f>
        <v>1.25</v>
      </c>
      <c r="D71" s="39">
        <f>T13</f>
        <v>4.004485023226013</v>
      </c>
      <c r="E71" s="37">
        <v>50</v>
      </c>
      <c r="F71" s="37">
        <v>200</v>
      </c>
      <c r="G71" s="39">
        <f t="shared" si="67"/>
        <v>312.5</v>
      </c>
      <c r="H71" s="39">
        <f t="shared" si="68"/>
        <v>1001.1212558065032</v>
      </c>
      <c r="I71" s="37">
        <v>25</v>
      </c>
      <c r="J71" s="38">
        <v>100</v>
      </c>
      <c r="K71" s="38">
        <f t="shared" si="69"/>
        <v>78.125</v>
      </c>
      <c r="L71" s="39">
        <f t="shared" si="70"/>
        <v>250.2803139516258</v>
      </c>
      <c r="M71" s="37">
        <v>100</v>
      </c>
      <c r="N71" s="37">
        <v>400</v>
      </c>
      <c r="O71" s="39">
        <f t="shared" si="71"/>
        <v>19.53125</v>
      </c>
      <c r="P71" s="39">
        <f t="shared" si="72"/>
        <v>62.57007848790645</v>
      </c>
      <c r="Q71" s="37">
        <v>5</v>
      </c>
      <c r="R71" s="39">
        <f t="shared" si="73"/>
        <v>97.65625</v>
      </c>
      <c r="S71" s="34"/>
      <c r="T71" s="34"/>
    </row>
    <row r="72" spans="1:20" x14ac:dyDescent="0.25">
      <c r="A72" s="118"/>
      <c r="B72" s="57" t="s">
        <v>73</v>
      </c>
      <c r="C72" s="49"/>
      <c r="D72" s="49"/>
      <c r="E72" s="40"/>
      <c r="F72" s="40"/>
      <c r="G72" s="49"/>
      <c r="H72" s="49"/>
      <c r="I72" s="40"/>
      <c r="J72" s="41"/>
      <c r="K72" s="41">
        <f>N18</f>
        <v>626.43400138216998</v>
      </c>
      <c r="L72" s="49">
        <f>O18*1000</f>
        <v>2073.2550103662752</v>
      </c>
      <c r="M72" s="37">
        <v>300</v>
      </c>
      <c r="N72" s="37">
        <v>400</v>
      </c>
      <c r="O72" s="39">
        <f t="shared" ref="O72:O73" si="74">K72*M72/N72</f>
        <v>469.82550103662749</v>
      </c>
      <c r="P72" s="39">
        <f t="shared" ref="P72:P73" si="75">L72*M72/N72</f>
        <v>1554.9412577747064</v>
      </c>
      <c r="Q72" s="37">
        <v>5</v>
      </c>
      <c r="R72" s="39">
        <f t="shared" ref="R72:R73" si="76">O72*(Q72/1000)*1000</f>
        <v>2349.1275051831371</v>
      </c>
      <c r="S72" s="34"/>
      <c r="T72" s="34"/>
    </row>
    <row r="73" spans="1:20" x14ac:dyDescent="0.25">
      <c r="A73" s="118"/>
      <c r="B73" s="57" t="s">
        <v>56</v>
      </c>
      <c r="C73" s="49"/>
      <c r="D73" s="49"/>
      <c r="E73" s="40"/>
      <c r="F73" s="40"/>
      <c r="G73" s="49"/>
      <c r="H73" s="49"/>
      <c r="I73" s="40"/>
      <c r="J73" s="41"/>
      <c r="K73" s="41">
        <f>N19</f>
        <v>668</v>
      </c>
      <c r="L73" s="49">
        <f>O19*1000</f>
        <v>2099.9685633448598</v>
      </c>
      <c r="M73" s="37">
        <v>300</v>
      </c>
      <c r="N73" s="37">
        <v>400</v>
      </c>
      <c r="O73" s="39">
        <f t="shared" si="74"/>
        <v>501</v>
      </c>
      <c r="P73" s="39">
        <f t="shared" si="75"/>
        <v>1574.9764225086446</v>
      </c>
      <c r="Q73" s="37">
        <v>5</v>
      </c>
      <c r="R73" s="39">
        <f t="shared" si="76"/>
        <v>2505</v>
      </c>
      <c r="S73" s="34"/>
      <c r="T73" s="34"/>
    </row>
    <row r="74" spans="1:20" x14ac:dyDescent="0.25">
      <c r="A74" s="117" t="s">
        <v>27</v>
      </c>
      <c r="B74" s="34"/>
      <c r="C74" s="34"/>
      <c r="D74" s="34"/>
      <c r="E74" s="34"/>
      <c r="F74" s="34"/>
      <c r="G74" s="34"/>
      <c r="H74" s="34"/>
      <c r="I74" s="34"/>
      <c r="J74" s="25"/>
      <c r="K74" s="67"/>
      <c r="L74" s="25"/>
      <c r="M74" s="25"/>
      <c r="N74" s="25"/>
      <c r="O74" s="42"/>
      <c r="P74" s="42"/>
      <c r="Q74" s="25"/>
      <c r="R74" s="42"/>
      <c r="S74" s="34"/>
      <c r="T74" s="34"/>
    </row>
    <row r="75" spans="1:20" ht="30" x14ac:dyDescent="0.25">
      <c r="A75" s="118"/>
      <c r="B75" s="19" t="s">
        <v>8</v>
      </c>
      <c r="C75" s="19" t="s">
        <v>15</v>
      </c>
      <c r="D75" s="19" t="s">
        <v>16</v>
      </c>
      <c r="E75" s="19" t="s">
        <v>12</v>
      </c>
      <c r="F75" s="19" t="s">
        <v>13</v>
      </c>
      <c r="G75" s="19" t="s">
        <v>21</v>
      </c>
      <c r="H75" s="19" t="s">
        <v>35</v>
      </c>
      <c r="I75" s="19" t="s">
        <v>12</v>
      </c>
      <c r="J75" s="19" t="s">
        <v>13</v>
      </c>
      <c r="K75" s="66" t="s">
        <v>21</v>
      </c>
      <c r="L75" s="19" t="s">
        <v>35</v>
      </c>
      <c r="M75" s="19" t="s">
        <v>12</v>
      </c>
      <c r="N75" s="19" t="s">
        <v>13</v>
      </c>
      <c r="O75" s="20" t="s">
        <v>21</v>
      </c>
      <c r="P75" s="20" t="s">
        <v>35</v>
      </c>
      <c r="Q75" s="19" t="s">
        <v>36</v>
      </c>
      <c r="R75" s="20" t="s">
        <v>37</v>
      </c>
      <c r="S75" s="34"/>
      <c r="T75" s="34"/>
    </row>
    <row r="76" spans="1:20" x14ac:dyDescent="0.25">
      <c r="A76" s="118"/>
      <c r="B76" s="25" t="s">
        <v>72</v>
      </c>
      <c r="C76" s="39">
        <f>S12</f>
        <v>1.1468719999999999</v>
      </c>
      <c r="D76" s="39">
        <f>T12</f>
        <v>3.8726050987675165</v>
      </c>
      <c r="E76" s="37">
        <v>10</v>
      </c>
      <c r="F76" s="37">
        <v>100</v>
      </c>
      <c r="G76" s="39">
        <f t="shared" ref="G76:G77" si="77">C76*E76/F76*1000</f>
        <v>114.68719999999999</v>
      </c>
      <c r="H76" s="39">
        <f t="shared" ref="H76:H77" si="78">D76*E76/F76*1000</f>
        <v>387.26050987675166</v>
      </c>
      <c r="I76" s="37">
        <v>25</v>
      </c>
      <c r="J76" s="38">
        <v>100</v>
      </c>
      <c r="K76" s="38">
        <f t="shared" ref="K76:K77" si="79">G76*I76/J76</f>
        <v>28.671799999999998</v>
      </c>
      <c r="L76" s="39">
        <f t="shared" ref="L76:L77" si="80">H76*I76/J76</f>
        <v>96.815127469187914</v>
      </c>
      <c r="M76" s="37">
        <v>100</v>
      </c>
      <c r="N76" s="37">
        <v>400</v>
      </c>
      <c r="O76" s="39">
        <f t="shared" ref="O76:O77" si="81">K76*M76/N76</f>
        <v>7.1679499999999994</v>
      </c>
      <c r="P76" s="39">
        <f t="shared" ref="P76:P77" si="82">L76*M76/N76</f>
        <v>24.203781867296978</v>
      </c>
      <c r="Q76" s="37">
        <v>5</v>
      </c>
      <c r="R76" s="39">
        <f t="shared" ref="R76:R77" si="83">O76*(Q76/1000)*1000</f>
        <v>35.839749999999995</v>
      </c>
      <c r="S76" s="34"/>
      <c r="T76" s="34"/>
    </row>
    <row r="77" spans="1:20" x14ac:dyDescent="0.25">
      <c r="A77" s="118"/>
      <c r="B77" s="25" t="s">
        <v>55</v>
      </c>
      <c r="C77" s="39">
        <f>S13</f>
        <v>1.25</v>
      </c>
      <c r="D77" s="39">
        <f>T13</f>
        <v>4.004485023226013</v>
      </c>
      <c r="E77" s="37">
        <v>10</v>
      </c>
      <c r="F77" s="37">
        <v>100</v>
      </c>
      <c r="G77" s="39">
        <f t="shared" si="77"/>
        <v>125</v>
      </c>
      <c r="H77" s="39">
        <f t="shared" si="78"/>
        <v>400.44850232260131</v>
      </c>
      <c r="I77" s="37">
        <v>25</v>
      </c>
      <c r="J77" s="38">
        <v>100</v>
      </c>
      <c r="K77" s="38">
        <f t="shared" si="79"/>
        <v>31.25</v>
      </c>
      <c r="L77" s="39">
        <f t="shared" si="80"/>
        <v>100.11212558065034</v>
      </c>
      <c r="M77" s="37">
        <v>100</v>
      </c>
      <c r="N77" s="37">
        <v>400</v>
      </c>
      <c r="O77" s="39">
        <f t="shared" si="81"/>
        <v>7.8125</v>
      </c>
      <c r="P77" s="39">
        <f t="shared" si="82"/>
        <v>25.028031395162586</v>
      </c>
      <c r="Q77" s="37">
        <v>5</v>
      </c>
      <c r="R77" s="39">
        <f t="shared" si="83"/>
        <v>39.0625</v>
      </c>
      <c r="S77" s="34"/>
      <c r="T77" s="34"/>
    </row>
    <row r="78" spans="1:20" x14ac:dyDescent="0.25">
      <c r="A78" s="118"/>
      <c r="B78" s="57" t="s">
        <v>73</v>
      </c>
      <c r="C78" s="49"/>
      <c r="D78" s="49"/>
      <c r="E78" s="40"/>
      <c r="F78" s="40"/>
      <c r="G78" s="49"/>
      <c r="H78" s="49"/>
      <c r="I78" s="40"/>
      <c r="J78" s="41"/>
      <c r="K78" s="41">
        <f>N18</f>
        <v>626.43400138216998</v>
      </c>
      <c r="L78" s="49">
        <f>O18*1000</f>
        <v>2073.2550103662752</v>
      </c>
      <c r="M78" s="37">
        <v>300</v>
      </c>
      <c r="N78" s="37">
        <v>400</v>
      </c>
      <c r="O78" s="39">
        <f t="shared" ref="O78:O79" si="84">K78*M78/N78</f>
        <v>469.82550103662749</v>
      </c>
      <c r="P78" s="39">
        <f t="shared" ref="P78:P79" si="85">L78*M78/N78</f>
        <v>1554.9412577747064</v>
      </c>
      <c r="Q78" s="37">
        <v>5</v>
      </c>
      <c r="R78" s="39">
        <f t="shared" ref="R78:R79" si="86">O78*(Q78/1000)*1000</f>
        <v>2349.1275051831371</v>
      </c>
      <c r="S78" s="34"/>
      <c r="T78" s="34"/>
    </row>
    <row r="79" spans="1:20" x14ac:dyDescent="0.25">
      <c r="A79" s="118"/>
      <c r="B79" s="57" t="s">
        <v>56</v>
      </c>
      <c r="C79" s="49"/>
      <c r="D79" s="49"/>
      <c r="E79" s="40"/>
      <c r="F79" s="40"/>
      <c r="G79" s="49"/>
      <c r="H79" s="49"/>
      <c r="I79" s="40"/>
      <c r="J79" s="41"/>
      <c r="K79" s="41">
        <f>N19</f>
        <v>668</v>
      </c>
      <c r="L79" s="49">
        <f>O19*1000</f>
        <v>2099.9685633448598</v>
      </c>
      <c r="M79" s="37">
        <v>300</v>
      </c>
      <c r="N79" s="37">
        <v>400</v>
      </c>
      <c r="O79" s="39">
        <f t="shared" si="84"/>
        <v>501</v>
      </c>
      <c r="P79" s="39">
        <f t="shared" si="85"/>
        <v>1574.9764225086446</v>
      </c>
      <c r="Q79" s="37">
        <v>5</v>
      </c>
      <c r="R79" s="39">
        <f t="shared" si="86"/>
        <v>2505</v>
      </c>
      <c r="S79" s="34"/>
      <c r="T79" s="34"/>
    </row>
    <row r="80" spans="1:20" x14ac:dyDescent="0.25">
      <c r="D80" s="34"/>
      <c r="E80" s="34"/>
      <c r="F80" s="34"/>
      <c r="G80" s="34"/>
      <c r="H80" s="34"/>
      <c r="I80" s="34"/>
      <c r="J80" s="25"/>
      <c r="K80" s="67"/>
      <c r="L80" s="25"/>
      <c r="M80" s="25"/>
      <c r="N80" s="25"/>
    </row>
    <row r="81" spans="4:14" x14ac:dyDescent="0.25">
      <c r="D81" s="34"/>
      <c r="E81" s="34"/>
      <c r="F81" s="34"/>
      <c r="G81" s="34"/>
      <c r="H81" s="34"/>
      <c r="I81" s="34"/>
      <c r="J81" s="25"/>
      <c r="K81" s="67"/>
      <c r="L81" s="25"/>
      <c r="M81" s="25"/>
      <c r="N81" s="25"/>
    </row>
    <row r="82" spans="4:14" x14ac:dyDescent="0.25">
      <c r="D82" s="34"/>
      <c r="E82" s="34"/>
      <c r="F82" s="34"/>
      <c r="G82" s="34"/>
      <c r="H82" s="34"/>
      <c r="I82" s="34"/>
      <c r="J82" s="25"/>
      <c r="K82" s="67"/>
      <c r="L82" s="25"/>
      <c r="M82" s="25"/>
      <c r="N82" s="25"/>
    </row>
    <row r="83" spans="4:14" x14ac:dyDescent="0.25">
      <c r="D83" s="34"/>
      <c r="E83" s="34"/>
      <c r="F83" s="34"/>
      <c r="G83" s="34"/>
      <c r="H83" s="34"/>
      <c r="I83" s="34"/>
      <c r="J83" s="25"/>
      <c r="K83" s="67"/>
      <c r="L83" s="25"/>
      <c r="M83" s="25"/>
      <c r="N83" s="25"/>
    </row>
    <row r="84" spans="4:14" x14ac:dyDescent="0.25">
      <c r="D84" s="34"/>
      <c r="E84" s="34"/>
      <c r="F84" s="34"/>
      <c r="G84" s="34"/>
      <c r="H84" s="34"/>
      <c r="I84" s="34"/>
      <c r="J84" s="25"/>
      <c r="K84" s="67"/>
      <c r="L84" s="25"/>
      <c r="M84" s="25"/>
      <c r="N84" s="25"/>
    </row>
    <row r="85" spans="4:14" x14ac:dyDescent="0.25">
      <c r="D85" s="34"/>
      <c r="E85" s="34"/>
      <c r="F85" s="34"/>
      <c r="G85" s="34"/>
      <c r="H85" s="34"/>
      <c r="I85" s="34"/>
      <c r="J85" s="25"/>
      <c r="K85" s="67"/>
      <c r="L85" s="25"/>
      <c r="M85" s="25"/>
      <c r="N85" s="25"/>
    </row>
    <row r="86" spans="4:14" x14ac:dyDescent="0.25">
      <c r="D86" s="34"/>
      <c r="E86" s="34"/>
      <c r="F86" s="34"/>
      <c r="G86" s="34"/>
      <c r="H86" s="34"/>
      <c r="I86" s="34"/>
      <c r="J86" s="25"/>
      <c r="K86" s="67"/>
      <c r="L86" s="25"/>
      <c r="M86" s="25"/>
      <c r="N86" s="25"/>
    </row>
    <row r="87" spans="4:14" x14ac:dyDescent="0.25">
      <c r="D87" s="34"/>
      <c r="E87" s="34"/>
      <c r="F87" s="34"/>
      <c r="G87" s="34"/>
      <c r="H87" s="34"/>
      <c r="I87" s="34"/>
      <c r="J87" s="25"/>
      <c r="K87" s="67"/>
      <c r="L87" s="25"/>
      <c r="M87" s="25"/>
      <c r="N87" s="25"/>
    </row>
    <row r="88" spans="4:14" x14ac:dyDescent="0.25">
      <c r="D88" s="34"/>
      <c r="E88" s="34"/>
      <c r="F88" s="34"/>
      <c r="G88" s="34"/>
      <c r="H88" s="34"/>
      <c r="I88" s="34"/>
      <c r="J88" s="25"/>
      <c r="K88" s="67"/>
      <c r="L88" s="25"/>
      <c r="M88" s="25"/>
      <c r="N88" s="25"/>
    </row>
    <row r="89" spans="4:14" x14ac:dyDescent="0.25">
      <c r="D89" s="34"/>
      <c r="E89" s="34"/>
      <c r="F89" s="34"/>
      <c r="G89" s="34"/>
      <c r="H89" s="34"/>
      <c r="I89" s="34"/>
      <c r="J89" s="25"/>
      <c r="K89" s="67"/>
      <c r="L89" s="25"/>
      <c r="M89" s="25"/>
      <c r="N89" s="25"/>
    </row>
    <row r="90" spans="4:14" x14ac:dyDescent="0.25">
      <c r="D90" s="34"/>
      <c r="E90" s="34"/>
      <c r="F90" s="34"/>
      <c r="G90" s="34"/>
      <c r="H90" s="34"/>
      <c r="I90" s="34"/>
      <c r="J90" s="25"/>
      <c r="K90" s="67"/>
      <c r="L90" s="25"/>
      <c r="M90" s="25"/>
      <c r="N90" s="25"/>
    </row>
    <row r="91" spans="4:14" x14ac:dyDescent="0.25">
      <c r="D91" s="34"/>
      <c r="E91" s="34"/>
      <c r="F91" s="34"/>
      <c r="G91" s="34"/>
      <c r="H91" s="34"/>
      <c r="I91" s="34"/>
      <c r="J91" s="25"/>
      <c r="K91" s="67"/>
      <c r="L91" s="25"/>
      <c r="M91" s="25"/>
      <c r="N91" s="25"/>
    </row>
    <row r="92" spans="4:14" x14ac:dyDescent="0.25">
      <c r="D92" s="34"/>
      <c r="E92" s="34"/>
      <c r="F92" s="34"/>
      <c r="G92" s="34"/>
      <c r="H92" s="34"/>
      <c r="I92" s="34"/>
      <c r="J92" s="25"/>
      <c r="K92" s="67"/>
      <c r="L92" s="25"/>
      <c r="M92" s="25"/>
      <c r="N92" s="25"/>
    </row>
    <row r="93" spans="4:14" x14ac:dyDescent="0.25">
      <c r="D93" s="34"/>
      <c r="E93" s="34"/>
      <c r="F93" s="34"/>
      <c r="G93" s="34"/>
      <c r="H93" s="34"/>
      <c r="I93" s="34"/>
      <c r="J93" s="25"/>
      <c r="K93" s="67"/>
      <c r="L93" s="25"/>
      <c r="M93" s="25"/>
      <c r="N93" s="25"/>
    </row>
    <row r="94" spans="4:14" x14ac:dyDescent="0.25">
      <c r="D94" s="34"/>
      <c r="E94" s="34"/>
      <c r="F94" s="34"/>
      <c r="G94" s="34"/>
      <c r="H94" s="34"/>
      <c r="I94" s="34"/>
      <c r="J94" s="25"/>
      <c r="K94" s="67"/>
      <c r="L94" s="25"/>
      <c r="M94" s="25"/>
      <c r="N94" s="2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8"/>
  <sheetViews>
    <sheetView workbookViewId="0">
      <selection activeCell="H18" sqref="H18"/>
    </sheetView>
  </sheetViews>
  <sheetFormatPr defaultRowHeight="15" x14ac:dyDescent="0.25"/>
  <cols>
    <col min="2" max="2" width="17" customWidth="1"/>
    <col min="3" max="3" width="15.42578125" customWidth="1"/>
  </cols>
  <sheetData>
    <row r="1" spans="2:3" x14ac:dyDescent="0.25">
      <c r="B1" t="s">
        <v>8</v>
      </c>
      <c r="C1" t="s">
        <v>35</v>
      </c>
    </row>
    <row r="2" spans="2:3" x14ac:dyDescent="0.25">
      <c r="B2" t="s">
        <v>55</v>
      </c>
      <c r="C2">
        <v>100.11212558065034</v>
      </c>
    </row>
    <row r="3" spans="2:3" x14ac:dyDescent="0.25">
      <c r="B3" t="s">
        <v>55</v>
      </c>
      <c r="C3">
        <v>250.2803139516258</v>
      </c>
    </row>
    <row r="4" spans="2:3" x14ac:dyDescent="0.25">
      <c r="B4" t="s">
        <v>55</v>
      </c>
      <c r="C4">
        <v>500.5606279032516</v>
      </c>
    </row>
    <row r="5" spans="2:3" x14ac:dyDescent="0.25">
      <c r="B5" t="s">
        <v>55</v>
      </c>
      <c r="C5">
        <v>750.84094185487743</v>
      </c>
    </row>
    <row r="6" spans="2:3" x14ac:dyDescent="0.25">
      <c r="B6" t="s">
        <v>55</v>
      </c>
      <c r="C6">
        <v>1001.1212558065032</v>
      </c>
    </row>
    <row r="7" spans="2:3" x14ac:dyDescent="0.25">
      <c r="B7" t="s">
        <v>55</v>
      </c>
      <c r="C7">
        <v>2502.8031395162584</v>
      </c>
    </row>
    <row r="8" spans="2:3" x14ac:dyDescent="0.25">
      <c r="B8" t="s">
        <v>55</v>
      </c>
      <c r="C8">
        <v>5005.6062790325168</v>
      </c>
    </row>
    <row r="9" spans="2:3" x14ac:dyDescent="0.25">
      <c r="B9" t="s">
        <v>55</v>
      </c>
      <c r="C9">
        <v>10011.212558065034</v>
      </c>
    </row>
    <row r="10" spans="2:3" x14ac:dyDescent="0.25">
      <c r="B10" t="s">
        <v>72</v>
      </c>
      <c r="C10">
        <v>96.815127469187914</v>
      </c>
    </row>
    <row r="11" spans="2:3" x14ac:dyDescent="0.25">
      <c r="B11" t="s">
        <v>72</v>
      </c>
      <c r="C11">
        <v>242.03781867296982</v>
      </c>
    </row>
    <row r="12" spans="2:3" x14ac:dyDescent="0.25">
      <c r="B12" t="s">
        <v>72</v>
      </c>
      <c r="C12">
        <v>484.07563734593964</v>
      </c>
    </row>
    <row r="13" spans="2:3" x14ac:dyDescent="0.25">
      <c r="B13" t="s">
        <v>72</v>
      </c>
      <c r="C13">
        <v>726.11345601890935</v>
      </c>
    </row>
    <row r="14" spans="2:3" x14ac:dyDescent="0.25">
      <c r="B14" t="s">
        <v>72</v>
      </c>
      <c r="C14">
        <v>968.15127469187928</v>
      </c>
    </row>
    <row r="15" spans="2:3" x14ac:dyDescent="0.25">
      <c r="B15" t="s">
        <v>72</v>
      </c>
      <c r="C15">
        <v>2420.378186729698</v>
      </c>
    </row>
    <row r="16" spans="2:3" x14ac:dyDescent="0.25">
      <c r="B16" t="s">
        <v>72</v>
      </c>
      <c r="C16">
        <v>4840.7563734593959</v>
      </c>
    </row>
    <row r="17" spans="2:3" x14ac:dyDescent="0.25">
      <c r="B17" t="s">
        <v>72</v>
      </c>
      <c r="C17">
        <v>9681.5127469187919</v>
      </c>
    </row>
    <row r="18" spans="2:3" x14ac:dyDescent="0.25">
      <c r="B18" t="s">
        <v>73</v>
      </c>
      <c r="C18">
        <v>2073.2550103662752</v>
      </c>
    </row>
  </sheetData>
  <sortState ref="B2:C18">
    <sortCondition ref="B2:B18"/>
    <sortCondition ref="C2:C18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6"/>
  <sheetViews>
    <sheetView zoomScale="70" zoomScaleNormal="70" workbookViewId="0">
      <selection activeCell="A2" sqref="A2:XFD3"/>
    </sheetView>
  </sheetViews>
  <sheetFormatPr defaultRowHeight="15" x14ac:dyDescent="0.25"/>
  <cols>
    <col min="1" max="1" width="5" style="4" customWidth="1"/>
    <col min="2" max="2" width="33.140625" style="4" customWidth="1"/>
    <col min="3" max="3" width="19.85546875" style="4" customWidth="1"/>
    <col min="4" max="5" width="18.42578125" style="4" customWidth="1"/>
    <col min="6" max="6" width="7.85546875" style="4" customWidth="1"/>
    <col min="7" max="7" width="18.5703125" style="4" customWidth="1"/>
    <col min="8" max="8" width="20" style="4" customWidth="1"/>
    <col min="9" max="9" width="14" style="4" customWidth="1"/>
    <col min="10" max="10" width="20" style="5" customWidth="1"/>
    <col min="11" max="11" width="11.7109375" style="95" customWidth="1"/>
    <col min="12" max="12" width="13.85546875" style="95" customWidth="1"/>
    <col min="13" max="13" width="13.28515625" style="5" customWidth="1"/>
    <col min="14" max="14" width="11.42578125" style="5" customWidth="1"/>
    <col min="15" max="15" width="13.28515625" style="6" customWidth="1"/>
    <col min="16" max="16" width="13.7109375" style="6" customWidth="1"/>
    <col min="17" max="17" width="11.28515625" style="5" customWidth="1"/>
    <col min="18" max="18" width="11.85546875" style="6" customWidth="1"/>
    <col min="19" max="19" width="12.85546875" style="4" customWidth="1"/>
    <col min="20" max="20" width="12.5703125" style="5" customWidth="1"/>
    <col min="21" max="16384" width="9.140625" style="4"/>
  </cols>
  <sheetData>
    <row r="1" spans="1:20" customFormat="1" x14ac:dyDescent="0.25">
      <c r="A1" t="s">
        <v>90</v>
      </c>
      <c r="I1" s="1"/>
      <c r="J1" s="1"/>
      <c r="K1" s="102"/>
      <c r="L1" s="105"/>
      <c r="M1" s="1"/>
      <c r="O1" s="2"/>
      <c r="P1" s="3"/>
      <c r="R1" s="3"/>
    </row>
    <row r="2" spans="1:20" customFormat="1" x14ac:dyDescent="0.25">
      <c r="A2" t="s">
        <v>357</v>
      </c>
      <c r="I2" s="1"/>
      <c r="J2" s="1"/>
      <c r="K2" s="1"/>
      <c r="M2" s="1"/>
      <c r="O2" s="2"/>
      <c r="P2" s="3"/>
      <c r="R2" s="3"/>
    </row>
    <row r="3" spans="1:20" customFormat="1" x14ac:dyDescent="0.25">
      <c r="A3" t="s">
        <v>358</v>
      </c>
      <c r="I3" s="1"/>
      <c r="J3" s="1"/>
      <c r="K3" s="1"/>
      <c r="M3" s="1"/>
      <c r="O3" s="2"/>
      <c r="P3" s="3"/>
      <c r="R3" s="3"/>
    </row>
    <row r="4" spans="1:20" customFormat="1" x14ac:dyDescent="0.25">
      <c r="A4" t="s">
        <v>1</v>
      </c>
      <c r="I4" s="1"/>
      <c r="J4" s="1"/>
      <c r="K4" s="102"/>
      <c r="L4" s="116" t="s">
        <v>311</v>
      </c>
      <c r="M4" s="102">
        <f>SUM(L12:L13)</f>
        <v>129</v>
      </c>
      <c r="O4" s="2"/>
      <c r="P4" s="3"/>
      <c r="R4" s="3"/>
    </row>
    <row r="5" spans="1:20" customFormat="1" x14ac:dyDescent="0.25">
      <c r="A5" t="s">
        <v>342</v>
      </c>
      <c r="D5" s="1"/>
      <c r="E5" s="1"/>
      <c r="F5" s="1"/>
      <c r="G5" s="1"/>
      <c r="H5" s="1"/>
      <c r="I5" s="1"/>
      <c r="J5" s="1"/>
      <c r="K5" s="1"/>
      <c r="L5" s="116" t="s">
        <v>344</v>
      </c>
      <c r="M5" s="102">
        <f>1000-M4</f>
        <v>871</v>
      </c>
    </row>
    <row r="6" spans="1:20" customFormat="1" x14ac:dyDescent="0.25">
      <c r="A6" t="s">
        <v>343</v>
      </c>
      <c r="D6" s="1"/>
      <c r="E6" s="1"/>
      <c r="F6" s="1"/>
      <c r="G6" s="1"/>
      <c r="H6" s="1"/>
      <c r="I6" s="1"/>
      <c r="J6" s="1"/>
      <c r="K6" s="1"/>
    </row>
    <row r="7" spans="1:20" customFormat="1" x14ac:dyDescent="0.25">
      <c r="A7" t="s">
        <v>2</v>
      </c>
      <c r="D7" s="1"/>
      <c r="E7" s="1"/>
      <c r="F7" s="1"/>
      <c r="G7" s="1"/>
      <c r="H7" s="1"/>
      <c r="I7" s="1"/>
      <c r="J7" s="1"/>
      <c r="K7" s="1"/>
    </row>
    <row r="9" spans="1:20" x14ac:dyDescent="0.25">
      <c r="D9" s="7" t="s">
        <v>4</v>
      </c>
      <c r="E9" s="8"/>
      <c r="G9" s="7" t="s">
        <v>5</v>
      </c>
      <c r="H9" s="8"/>
      <c r="I9" s="8"/>
      <c r="J9" s="9"/>
      <c r="L9" s="106" t="s">
        <v>6</v>
      </c>
      <c r="M9" s="11"/>
      <c r="N9" s="11"/>
      <c r="O9" s="12"/>
      <c r="Q9" s="10" t="s">
        <v>7</v>
      </c>
      <c r="R9" s="12"/>
      <c r="S9" s="13"/>
      <c r="T9" s="11"/>
    </row>
    <row r="10" spans="1:20" x14ac:dyDescent="0.25">
      <c r="D10" s="8"/>
      <c r="E10" s="8"/>
      <c r="G10" s="8"/>
      <c r="H10" s="8"/>
      <c r="I10" s="8"/>
      <c r="J10" s="9"/>
      <c r="L10" s="107"/>
      <c r="M10" s="11"/>
      <c r="N10" s="13"/>
      <c r="O10" s="14"/>
      <c r="Q10" s="11"/>
      <c r="R10" s="12"/>
      <c r="S10" s="13"/>
      <c r="T10" s="11"/>
    </row>
    <row r="11" spans="1:20" ht="43.5" customHeight="1" thickBot="1" x14ac:dyDescent="0.3">
      <c r="B11" s="15" t="s">
        <v>8</v>
      </c>
      <c r="C11" s="16" t="s">
        <v>9</v>
      </c>
      <c r="D11" s="17" t="s">
        <v>10</v>
      </c>
      <c r="E11" s="17" t="s">
        <v>11</v>
      </c>
      <c r="F11" s="18"/>
      <c r="G11" s="17" t="s">
        <v>12</v>
      </c>
      <c r="H11" s="17" t="s">
        <v>13</v>
      </c>
      <c r="I11" s="17" t="s">
        <v>14</v>
      </c>
      <c r="J11" s="17" t="s">
        <v>11</v>
      </c>
      <c r="K11" s="103"/>
      <c r="L11" s="66" t="s">
        <v>12</v>
      </c>
      <c r="M11" s="19" t="s">
        <v>13</v>
      </c>
      <c r="N11" s="19" t="s">
        <v>15</v>
      </c>
      <c r="O11" s="20" t="s">
        <v>16</v>
      </c>
      <c r="P11" s="21"/>
      <c r="Q11" s="19" t="s">
        <v>12</v>
      </c>
      <c r="R11" s="20" t="s">
        <v>13</v>
      </c>
      <c r="S11" s="19" t="s">
        <v>15</v>
      </c>
      <c r="T11" s="19" t="s">
        <v>16</v>
      </c>
    </row>
    <row r="12" spans="1:20" x14ac:dyDescent="0.25">
      <c r="B12" s="5" t="s">
        <v>72</v>
      </c>
      <c r="C12" s="3">
        <v>296.14999999999998</v>
      </c>
      <c r="D12" s="9">
        <v>2867.18</v>
      </c>
      <c r="E12" s="22">
        <f>D12*(1/1000000000)*(1/C12)*(1000000/1)*1000</f>
        <v>9.6815127469187914</v>
      </c>
      <c r="F12" s="1"/>
      <c r="G12" s="9" t="s">
        <v>18</v>
      </c>
      <c r="H12" s="9" t="s">
        <v>18</v>
      </c>
      <c r="I12" s="9">
        <f t="shared" ref="I12:J13" si="0">D12</f>
        <v>2867.18</v>
      </c>
      <c r="J12" s="22">
        <f t="shared" si="0"/>
        <v>9.6815127469187914</v>
      </c>
      <c r="L12" s="107">
        <v>4</v>
      </c>
      <c r="M12" s="11">
        <v>1000</v>
      </c>
      <c r="N12" s="12">
        <f>I12*L12/(M12)</f>
        <v>11.468719999999999</v>
      </c>
      <c r="O12" s="12">
        <f>J12*L12/M12*1000</f>
        <v>38.726050987675166</v>
      </c>
      <c r="Q12" s="11">
        <v>100</v>
      </c>
      <c r="R12" s="12">
        <v>1000</v>
      </c>
      <c r="S12" s="12">
        <f>N12*Q12/(R12)</f>
        <v>1.1468719999999999</v>
      </c>
      <c r="T12" s="12">
        <f>O12*Q12/R12</f>
        <v>3.8726050987675165</v>
      </c>
    </row>
    <row r="13" spans="1:20" x14ac:dyDescent="0.25">
      <c r="B13" s="5" t="s">
        <v>55</v>
      </c>
      <c r="C13" s="6">
        <v>312.14999999999998</v>
      </c>
      <c r="D13" s="9">
        <v>100</v>
      </c>
      <c r="E13" s="22">
        <f t="shared" ref="E13" si="1">D13*(1/1000000000)*(1/C13)*(1000000/1)*1000</f>
        <v>0.32035880185808108</v>
      </c>
      <c r="F13" s="1"/>
      <c r="G13" s="9" t="s">
        <v>18</v>
      </c>
      <c r="H13" s="9" t="s">
        <v>18</v>
      </c>
      <c r="I13" s="9">
        <f t="shared" si="0"/>
        <v>100</v>
      </c>
      <c r="J13" s="22">
        <f t="shared" si="0"/>
        <v>0.32035880185808108</v>
      </c>
      <c r="L13" s="107">
        <v>125</v>
      </c>
      <c r="M13" s="11">
        <v>1000</v>
      </c>
      <c r="N13" s="12">
        <f t="shared" ref="N13" si="2">I13*L13/(M13)</f>
        <v>12.5</v>
      </c>
      <c r="O13" s="12">
        <f t="shared" ref="O13" si="3">J13*L13/M13*1000</f>
        <v>40.044850232260131</v>
      </c>
      <c r="Q13" s="11">
        <v>100</v>
      </c>
      <c r="R13" s="12">
        <v>1000</v>
      </c>
      <c r="S13" s="12">
        <f t="shared" ref="S13" si="4">N13*Q13/(R13)</f>
        <v>1.25</v>
      </c>
      <c r="T13" s="12">
        <f t="shared" ref="T13" si="5">O13*Q13/R13</f>
        <v>4.004485023226013</v>
      </c>
    </row>
    <row r="14" spans="1:20" x14ac:dyDescent="0.25">
      <c r="B14" s="5"/>
      <c r="C14" s="6"/>
      <c r="D14" s="5"/>
      <c r="E14" s="6"/>
      <c r="F14" s="5"/>
      <c r="G14" s="5"/>
      <c r="H14" s="5"/>
      <c r="I14" s="5"/>
      <c r="J14" s="6"/>
      <c r="N14" s="6"/>
      <c r="S14" s="6"/>
      <c r="T14" s="6"/>
    </row>
    <row r="15" spans="1:20" ht="20.25" customHeight="1" x14ac:dyDescent="0.25">
      <c r="D15" s="7" t="s">
        <v>4</v>
      </c>
      <c r="E15" s="8"/>
      <c r="G15" s="7" t="s">
        <v>20</v>
      </c>
      <c r="H15" s="8"/>
      <c r="I15" s="8"/>
      <c r="J15" s="9"/>
      <c r="L15" s="108" t="s">
        <v>99</v>
      </c>
      <c r="M15" s="9"/>
      <c r="N15" s="9"/>
      <c r="O15" s="22"/>
      <c r="Q15" s="23"/>
    </row>
    <row r="16" spans="1:20" x14ac:dyDescent="0.25">
      <c r="D16" s="8"/>
      <c r="E16" s="8"/>
      <c r="G16" s="8"/>
      <c r="H16" s="8"/>
      <c r="I16" s="8"/>
      <c r="J16" s="9"/>
      <c r="L16" s="48"/>
      <c r="M16" s="9"/>
      <c r="N16" s="8"/>
      <c r="O16" s="52"/>
    </row>
    <row r="17" spans="1:24" ht="43.5" customHeight="1" thickBot="1" x14ac:dyDescent="0.3">
      <c r="B17" s="15" t="s">
        <v>8</v>
      </c>
      <c r="C17" s="16" t="s">
        <v>9</v>
      </c>
      <c r="D17" s="17" t="s">
        <v>10</v>
      </c>
      <c r="E17" s="17" t="s">
        <v>11</v>
      </c>
      <c r="F17" s="43"/>
      <c r="G17" s="17" t="s">
        <v>12</v>
      </c>
      <c r="H17" s="17" t="s">
        <v>13</v>
      </c>
      <c r="I17" s="17" t="s">
        <v>14</v>
      </c>
      <c r="J17" s="17" t="s">
        <v>11</v>
      </c>
      <c r="K17" s="103"/>
      <c r="L17" s="109" t="s">
        <v>12</v>
      </c>
      <c r="M17" s="53" t="s">
        <v>13</v>
      </c>
      <c r="N17" s="53" t="s">
        <v>21</v>
      </c>
      <c r="O17" s="54" t="s">
        <v>16</v>
      </c>
      <c r="P17" s="21"/>
      <c r="Q17" s="15"/>
      <c r="R17" s="24"/>
      <c r="S17" s="15"/>
      <c r="T17" s="15"/>
    </row>
    <row r="18" spans="1:24" x14ac:dyDescent="0.25">
      <c r="B18" s="43" t="s">
        <v>73</v>
      </c>
      <c r="C18" s="1">
        <v>302.14999999999998</v>
      </c>
      <c r="D18" s="48">
        <v>7457.5476355020228</v>
      </c>
      <c r="E18" s="22">
        <f t="shared" ref="E18:E19" si="6">D18*(1/1000000000)*(1/C18)*(1000000/1)*1000</f>
        <v>24.681607266265178</v>
      </c>
      <c r="F18" s="5"/>
      <c r="G18" s="9">
        <v>105</v>
      </c>
      <c r="H18" s="9">
        <v>1000</v>
      </c>
      <c r="I18" s="64">
        <f>D18*G18/H18</f>
        <v>783.04250172771231</v>
      </c>
      <c r="J18" s="22">
        <f>E18*G18/H18</f>
        <v>2.5915687629578437</v>
      </c>
      <c r="L18" s="48">
        <v>60</v>
      </c>
      <c r="M18" s="50">
        <v>50000</v>
      </c>
      <c r="N18" s="22">
        <f>I18*L18/M18*1000</f>
        <v>939.65100207325486</v>
      </c>
      <c r="O18" s="22">
        <f>J18*L18/M18*1000</f>
        <v>3.1098825155494128</v>
      </c>
      <c r="S18" s="6"/>
      <c r="T18" s="6"/>
    </row>
    <row r="19" spans="1:24" x14ac:dyDescent="0.25">
      <c r="B19" s="43" t="s">
        <v>56</v>
      </c>
      <c r="C19" s="1">
        <v>318.10000000000002</v>
      </c>
      <c r="D19" s="9">
        <v>100</v>
      </c>
      <c r="E19" s="22">
        <f t="shared" si="6"/>
        <v>0.3143665513989311</v>
      </c>
      <c r="F19" s="5"/>
      <c r="G19" s="50" t="s">
        <v>18</v>
      </c>
      <c r="H19" s="50" t="s">
        <v>18</v>
      </c>
      <c r="I19" s="65" t="s">
        <v>18</v>
      </c>
      <c r="J19" s="50" t="s">
        <v>18</v>
      </c>
      <c r="L19" s="110">
        <v>500</v>
      </c>
      <c r="M19" s="50">
        <v>50000</v>
      </c>
      <c r="N19" s="51">
        <f>D19*L19/M19*1000</f>
        <v>1000</v>
      </c>
      <c r="O19" s="51">
        <f>E19*L19/M19*1000</f>
        <v>3.143665513989311</v>
      </c>
      <c r="S19" s="6"/>
      <c r="T19" s="6"/>
    </row>
    <row r="20" spans="1:24" ht="15.75" thickBot="1" x14ac:dyDescent="0.3">
      <c r="D20" s="5"/>
      <c r="E20" s="5"/>
      <c r="G20" s="55">
        <f>1000-SUM(G18:G19)</f>
        <v>895</v>
      </c>
      <c r="H20" s="56" t="s">
        <v>77</v>
      </c>
      <c r="I20" s="5"/>
      <c r="L20" s="5">
        <f>M18-SUM(L18:L19)</f>
        <v>49440</v>
      </c>
      <c r="M20" s="56" t="s">
        <v>77</v>
      </c>
      <c r="S20" s="26"/>
    </row>
    <row r="21" spans="1:24" x14ac:dyDescent="0.25">
      <c r="B21" s="5"/>
      <c r="C21" s="5"/>
      <c r="D21" s="1"/>
      <c r="E21" s="5"/>
      <c r="F21" s="5"/>
      <c r="G21" s="5"/>
      <c r="I21" s="5"/>
      <c r="L21" s="111"/>
      <c r="Q21" s="4"/>
      <c r="T21" s="4"/>
    </row>
    <row r="22" spans="1:24" ht="30" x14ac:dyDescent="0.25">
      <c r="B22" s="27" t="s">
        <v>91</v>
      </c>
      <c r="C22" s="27" t="s">
        <v>94</v>
      </c>
      <c r="D22" s="28" t="s">
        <v>95</v>
      </c>
      <c r="E22" s="28" t="s">
        <v>310</v>
      </c>
      <c r="F22" s="5"/>
      <c r="G22" s="5"/>
      <c r="I22" s="5"/>
      <c r="L22" s="111"/>
      <c r="Q22" s="4"/>
      <c r="T22" s="4"/>
    </row>
    <row r="23" spans="1:24" x14ac:dyDescent="0.25">
      <c r="B23" s="29" t="s">
        <v>92</v>
      </c>
      <c r="C23" s="30">
        <v>100</v>
      </c>
      <c r="D23" s="31">
        <v>0</v>
      </c>
      <c r="E23" s="31">
        <v>100</v>
      </c>
      <c r="F23" s="5"/>
      <c r="G23" s="5"/>
      <c r="I23" s="5"/>
      <c r="L23" s="111"/>
      <c r="Q23" s="4"/>
      <c r="T23" s="4"/>
    </row>
    <row r="24" spans="1:24" x14ac:dyDescent="0.25">
      <c r="B24" s="29" t="s">
        <v>93</v>
      </c>
      <c r="C24" s="32">
        <v>100</v>
      </c>
      <c r="D24" s="31">
        <v>100</v>
      </c>
      <c r="E24" s="31">
        <v>0</v>
      </c>
      <c r="F24" s="5"/>
      <c r="G24" s="5"/>
      <c r="I24" s="5"/>
      <c r="L24" s="111"/>
      <c r="Q24" s="4"/>
      <c r="T24" s="4"/>
    </row>
    <row r="25" spans="1:24" x14ac:dyDescent="0.25">
      <c r="B25" s="29"/>
      <c r="C25" s="29"/>
      <c r="D25" s="32"/>
      <c r="E25" s="32"/>
      <c r="G25" s="33" t="s">
        <v>32</v>
      </c>
      <c r="H25" s="34"/>
      <c r="I25" s="5"/>
      <c r="K25" s="104" t="s">
        <v>33</v>
      </c>
      <c r="L25" s="67"/>
      <c r="O25" s="35" t="s">
        <v>34</v>
      </c>
      <c r="S25" s="26"/>
    </row>
    <row r="26" spans="1:24" x14ac:dyDescent="0.25">
      <c r="A26" s="29" t="s">
        <v>92</v>
      </c>
      <c r="B26" s="34"/>
      <c r="C26" s="34"/>
      <c r="D26" s="34"/>
      <c r="E26" s="34"/>
      <c r="F26" s="34"/>
      <c r="G26" s="34"/>
      <c r="H26" s="34"/>
      <c r="I26" s="34"/>
      <c r="J26" s="25"/>
      <c r="K26" s="67"/>
      <c r="L26" s="67"/>
      <c r="M26" s="25"/>
      <c r="N26" s="25"/>
      <c r="O26" s="42"/>
      <c r="P26" s="42"/>
      <c r="Q26" s="25"/>
      <c r="R26" s="42"/>
    </row>
    <row r="27" spans="1:24" ht="63" customHeight="1" x14ac:dyDescent="0.25">
      <c r="A27" s="36"/>
      <c r="B27" s="19" t="s">
        <v>8</v>
      </c>
      <c r="C27" s="19" t="s">
        <v>15</v>
      </c>
      <c r="D27" s="19" t="s">
        <v>16</v>
      </c>
      <c r="E27" s="19" t="s">
        <v>12</v>
      </c>
      <c r="F27" s="19" t="s">
        <v>13</v>
      </c>
      <c r="G27" s="19" t="s">
        <v>21</v>
      </c>
      <c r="H27" s="19" t="s">
        <v>35</v>
      </c>
      <c r="I27" s="19" t="s">
        <v>12</v>
      </c>
      <c r="J27" s="19" t="s">
        <v>13</v>
      </c>
      <c r="K27" s="66" t="s">
        <v>21</v>
      </c>
      <c r="L27" s="66" t="s">
        <v>35</v>
      </c>
      <c r="M27" s="19" t="s">
        <v>12</v>
      </c>
      <c r="N27" s="19" t="s">
        <v>13</v>
      </c>
      <c r="O27" s="20" t="s">
        <v>21</v>
      </c>
      <c r="P27" s="20" t="s">
        <v>35</v>
      </c>
      <c r="Q27" s="19" t="s">
        <v>36</v>
      </c>
      <c r="R27" s="20" t="s">
        <v>37</v>
      </c>
      <c r="S27" s="15"/>
      <c r="T27" s="15"/>
      <c r="U27" s="15"/>
      <c r="V27" s="28"/>
      <c r="W27" s="28"/>
    </row>
    <row r="28" spans="1:24" x14ac:dyDescent="0.25">
      <c r="A28" s="36"/>
      <c r="B28" s="25" t="s">
        <v>72</v>
      </c>
      <c r="C28" s="39">
        <f>N12</f>
        <v>11.468719999999999</v>
      </c>
      <c r="D28" s="39">
        <f>O12</f>
        <v>38.726050987675166</v>
      </c>
      <c r="E28" s="37">
        <v>100</v>
      </c>
      <c r="F28" s="37">
        <v>250</v>
      </c>
      <c r="G28" s="39">
        <f t="shared" ref="G28:G29" si="7">C28*E28/F28*1000</f>
        <v>4587.4879999999994</v>
      </c>
      <c r="H28" s="39">
        <f t="shared" ref="H28:H29" si="8">D28*E28/F28*1000</f>
        <v>15490.420395070067</v>
      </c>
      <c r="I28" s="37">
        <v>0</v>
      </c>
      <c r="J28" s="38">
        <v>100</v>
      </c>
      <c r="K28" s="38">
        <f t="shared" ref="K28:K29" si="9">G28*I28/J28</f>
        <v>0</v>
      </c>
      <c r="L28" s="38">
        <f t="shared" ref="L28:L29" si="10">H28*I28/J28</f>
        <v>0</v>
      </c>
      <c r="M28" s="37">
        <v>100</v>
      </c>
      <c r="N28" s="37">
        <v>400</v>
      </c>
      <c r="O28" s="39">
        <f t="shared" ref="O28:O29" si="11">K28*M28/N28</f>
        <v>0</v>
      </c>
      <c r="P28" s="39">
        <f t="shared" ref="P28:P29" si="12">L28*M28/N28</f>
        <v>0</v>
      </c>
      <c r="Q28" s="37">
        <v>5</v>
      </c>
      <c r="R28" s="39">
        <f t="shared" ref="R28:R29" si="13">O28*(Q28/1000)*1000</f>
        <v>0</v>
      </c>
      <c r="S28" s="34"/>
      <c r="T28" s="25"/>
      <c r="U28" s="34"/>
    </row>
    <row r="29" spans="1:24" x14ac:dyDescent="0.25">
      <c r="A29" s="36"/>
      <c r="B29" s="25" t="s">
        <v>55</v>
      </c>
      <c r="C29" s="39">
        <f>N13</f>
        <v>12.5</v>
      </c>
      <c r="D29" s="39">
        <f>O13</f>
        <v>40.044850232260131</v>
      </c>
      <c r="E29" s="37">
        <v>100</v>
      </c>
      <c r="F29" s="37">
        <v>250</v>
      </c>
      <c r="G29" s="39">
        <f t="shared" si="7"/>
        <v>5000</v>
      </c>
      <c r="H29" s="39">
        <f t="shared" si="8"/>
        <v>16017.940092904051</v>
      </c>
      <c r="I29" s="37">
        <v>0</v>
      </c>
      <c r="J29" s="38">
        <v>100</v>
      </c>
      <c r="K29" s="38">
        <f t="shared" si="9"/>
        <v>0</v>
      </c>
      <c r="L29" s="38">
        <f t="shared" si="10"/>
        <v>0</v>
      </c>
      <c r="M29" s="37">
        <v>100</v>
      </c>
      <c r="N29" s="37">
        <v>400</v>
      </c>
      <c r="O29" s="39">
        <f t="shared" si="11"/>
        <v>0</v>
      </c>
      <c r="P29" s="39">
        <f t="shared" si="12"/>
        <v>0</v>
      </c>
      <c r="Q29" s="37">
        <v>5</v>
      </c>
      <c r="R29" s="39">
        <f t="shared" si="13"/>
        <v>0</v>
      </c>
      <c r="S29" s="34"/>
      <c r="T29" s="25"/>
      <c r="U29" s="34"/>
    </row>
    <row r="30" spans="1:24" x14ac:dyDescent="0.25">
      <c r="A30" s="36"/>
      <c r="B30" s="57" t="s">
        <v>73</v>
      </c>
      <c r="C30" s="49"/>
      <c r="D30" s="49"/>
      <c r="E30" s="40"/>
      <c r="F30" s="40"/>
      <c r="G30" s="49"/>
      <c r="H30" s="49"/>
      <c r="I30" s="40"/>
      <c r="J30" s="41"/>
      <c r="K30" s="41">
        <f>N18</f>
        <v>939.65100207325486</v>
      </c>
      <c r="L30" s="41">
        <f>O18*1000</f>
        <v>3109.8825155494128</v>
      </c>
      <c r="M30" s="37">
        <v>0</v>
      </c>
      <c r="N30" s="37">
        <v>400</v>
      </c>
      <c r="O30" s="39">
        <f t="shared" ref="O30:O31" si="14">K30*M30/N30</f>
        <v>0</v>
      </c>
      <c r="P30" s="39">
        <f t="shared" ref="P30:P31" si="15">L30*M30/N30</f>
        <v>0</v>
      </c>
      <c r="Q30" s="37">
        <v>5</v>
      </c>
      <c r="R30" s="39">
        <f t="shared" ref="R30:R31" si="16">O30*(Q30/1000)*1000</f>
        <v>0</v>
      </c>
      <c r="S30" s="34"/>
      <c r="T30" s="25"/>
      <c r="U30" s="34"/>
    </row>
    <row r="31" spans="1:24" x14ac:dyDescent="0.25">
      <c r="A31" s="36"/>
      <c r="B31" s="57" t="s">
        <v>56</v>
      </c>
      <c r="C31" s="49"/>
      <c r="D31" s="49"/>
      <c r="E31" s="40"/>
      <c r="F31" s="40"/>
      <c r="G31" s="49"/>
      <c r="H31" s="49"/>
      <c r="I31" s="40"/>
      <c r="J31" s="41"/>
      <c r="K31" s="41">
        <f>N19</f>
        <v>1000</v>
      </c>
      <c r="L31" s="41">
        <f>O19*1000</f>
        <v>3143.665513989311</v>
      </c>
      <c r="M31" s="37">
        <v>0</v>
      </c>
      <c r="N31" s="37">
        <v>400</v>
      </c>
      <c r="O31" s="39">
        <f t="shared" si="14"/>
        <v>0</v>
      </c>
      <c r="P31" s="39">
        <f t="shared" si="15"/>
        <v>0</v>
      </c>
      <c r="Q31" s="37">
        <v>5</v>
      </c>
      <c r="R31" s="39">
        <f t="shared" si="16"/>
        <v>0</v>
      </c>
      <c r="S31" s="34"/>
      <c r="T31" s="25"/>
      <c r="U31" s="34"/>
    </row>
    <row r="32" spans="1:24" x14ac:dyDescent="0.25">
      <c r="A32" s="29" t="s">
        <v>93</v>
      </c>
      <c r="B32" s="34"/>
      <c r="C32" s="34"/>
      <c r="D32" s="34"/>
      <c r="E32" s="34"/>
      <c r="F32" s="34"/>
      <c r="G32" s="34"/>
      <c r="H32" s="34"/>
      <c r="I32" s="34"/>
      <c r="J32" s="25"/>
      <c r="K32" s="67"/>
      <c r="L32" s="67"/>
      <c r="M32" s="25"/>
      <c r="N32" s="25"/>
      <c r="O32" s="42"/>
      <c r="P32" s="42"/>
      <c r="Q32" s="25"/>
      <c r="R32" s="42"/>
      <c r="U32" s="34"/>
      <c r="V32" s="34"/>
      <c r="W32" s="34"/>
      <c r="X32" s="34"/>
    </row>
    <row r="33" spans="1:24" ht="63" customHeight="1" x14ac:dyDescent="0.25">
      <c r="A33" s="36"/>
      <c r="B33" s="19" t="s">
        <v>8</v>
      </c>
      <c r="C33" s="19" t="s">
        <v>15</v>
      </c>
      <c r="D33" s="19" t="s">
        <v>16</v>
      </c>
      <c r="E33" s="19" t="s">
        <v>12</v>
      </c>
      <c r="F33" s="19" t="s">
        <v>13</v>
      </c>
      <c r="G33" s="19" t="s">
        <v>21</v>
      </c>
      <c r="H33" s="19" t="s">
        <v>35</v>
      </c>
      <c r="I33" s="19" t="s">
        <v>12</v>
      </c>
      <c r="J33" s="19" t="s">
        <v>13</v>
      </c>
      <c r="K33" s="66" t="s">
        <v>21</v>
      </c>
      <c r="L33" s="66" t="s">
        <v>35</v>
      </c>
      <c r="M33" s="19" t="s">
        <v>12</v>
      </c>
      <c r="N33" s="19" t="s">
        <v>13</v>
      </c>
      <c r="O33" s="20" t="s">
        <v>21</v>
      </c>
      <c r="P33" s="20" t="s">
        <v>35</v>
      </c>
      <c r="Q33" s="19" t="s">
        <v>36</v>
      </c>
      <c r="R33" s="20" t="s">
        <v>37</v>
      </c>
      <c r="S33" s="15"/>
      <c r="T33" s="15"/>
      <c r="U33" s="15"/>
      <c r="V33" s="15"/>
      <c r="W33" s="15"/>
      <c r="X33" s="34"/>
    </row>
    <row r="34" spans="1:24" x14ac:dyDescent="0.25">
      <c r="A34" s="36"/>
      <c r="B34" s="25" t="s">
        <v>72</v>
      </c>
      <c r="C34" s="39">
        <f>N12</f>
        <v>11.468719999999999</v>
      </c>
      <c r="D34" s="39">
        <f>O12</f>
        <v>38.726050987675166</v>
      </c>
      <c r="E34" s="37">
        <v>0</v>
      </c>
      <c r="F34" s="37">
        <v>250</v>
      </c>
      <c r="G34" s="39">
        <f t="shared" ref="G34:G35" si="17">C34*E34/F34*1000</f>
        <v>0</v>
      </c>
      <c r="H34" s="39">
        <f t="shared" ref="H34:H35" si="18">D34*E34/F34*1000</f>
        <v>0</v>
      </c>
      <c r="I34" s="37">
        <v>25</v>
      </c>
      <c r="J34" s="38">
        <v>100</v>
      </c>
      <c r="K34" s="38">
        <f t="shared" ref="K34:K35" si="19">G34*I34/J34</f>
        <v>0</v>
      </c>
      <c r="L34" s="38">
        <f t="shared" ref="L34:L35" si="20">H34*I34/J34</f>
        <v>0</v>
      </c>
      <c r="M34" s="37">
        <v>100</v>
      </c>
      <c r="N34" s="37">
        <v>400</v>
      </c>
      <c r="O34" s="39">
        <f t="shared" ref="O34:O35" si="21">K34*M34/N34</f>
        <v>0</v>
      </c>
      <c r="P34" s="39">
        <f t="shared" ref="P34:P35" si="22">L34*M34/N34</f>
        <v>0</v>
      </c>
      <c r="Q34" s="37">
        <v>5</v>
      </c>
      <c r="R34" s="39">
        <f t="shared" ref="R34:R35" si="23">O34*(Q34/1000)*1000</f>
        <v>0</v>
      </c>
      <c r="S34" s="34"/>
      <c r="T34" s="25"/>
      <c r="U34" s="34"/>
    </row>
    <row r="35" spans="1:24" x14ac:dyDescent="0.25">
      <c r="A35" s="36"/>
      <c r="B35" s="25" t="s">
        <v>55</v>
      </c>
      <c r="C35" s="39">
        <f>N13</f>
        <v>12.5</v>
      </c>
      <c r="D35" s="39">
        <f>O13</f>
        <v>40.044850232260131</v>
      </c>
      <c r="E35" s="37">
        <v>0</v>
      </c>
      <c r="F35" s="37">
        <v>250</v>
      </c>
      <c r="G35" s="39">
        <f t="shared" si="17"/>
        <v>0</v>
      </c>
      <c r="H35" s="39">
        <f t="shared" si="18"/>
        <v>0</v>
      </c>
      <c r="I35" s="37">
        <v>25</v>
      </c>
      <c r="J35" s="38">
        <v>100</v>
      </c>
      <c r="K35" s="38">
        <f t="shared" si="19"/>
        <v>0</v>
      </c>
      <c r="L35" s="38">
        <f t="shared" si="20"/>
        <v>0</v>
      </c>
      <c r="M35" s="37">
        <v>100</v>
      </c>
      <c r="N35" s="37">
        <v>400</v>
      </c>
      <c r="O35" s="39">
        <f t="shared" si="21"/>
        <v>0</v>
      </c>
      <c r="P35" s="39">
        <f t="shared" si="22"/>
        <v>0</v>
      </c>
      <c r="Q35" s="37">
        <v>5</v>
      </c>
      <c r="R35" s="39">
        <f t="shared" si="23"/>
        <v>0</v>
      </c>
      <c r="S35" s="34"/>
      <c r="T35" s="25"/>
      <c r="U35" s="34"/>
    </row>
    <row r="36" spans="1:24" x14ac:dyDescent="0.25">
      <c r="A36" s="36"/>
      <c r="B36" s="57" t="s">
        <v>73</v>
      </c>
      <c r="C36" s="49"/>
      <c r="D36" s="49"/>
      <c r="E36" s="40"/>
      <c r="F36" s="40"/>
      <c r="G36" s="49"/>
      <c r="H36" s="49"/>
      <c r="I36" s="40"/>
      <c r="J36" s="41"/>
      <c r="K36" s="41">
        <f>N18</f>
        <v>939.65100207325486</v>
      </c>
      <c r="L36" s="41">
        <f>O18*1000</f>
        <v>3109.8825155494128</v>
      </c>
      <c r="M36" s="37">
        <v>100</v>
      </c>
      <c r="N36" s="37">
        <v>400</v>
      </c>
      <c r="O36" s="39">
        <f t="shared" ref="O36:O37" si="24">K36*M36/N36</f>
        <v>234.91275051831369</v>
      </c>
      <c r="P36" s="39">
        <f t="shared" ref="P36:P37" si="25">L36*M36/N36</f>
        <v>777.4706288873532</v>
      </c>
      <c r="Q36" s="37">
        <v>5</v>
      </c>
      <c r="R36" s="39">
        <f t="shared" ref="R36:R37" si="26">O36*(Q36/1000)*1000</f>
        <v>1174.5637525915683</v>
      </c>
      <c r="S36" s="34"/>
      <c r="T36" s="25"/>
      <c r="U36" s="34"/>
    </row>
    <row r="37" spans="1:24" x14ac:dyDescent="0.25">
      <c r="A37" s="36"/>
      <c r="B37" s="57" t="s">
        <v>56</v>
      </c>
      <c r="C37" s="49"/>
      <c r="D37" s="49"/>
      <c r="E37" s="40"/>
      <c r="F37" s="40"/>
      <c r="G37" s="49"/>
      <c r="H37" s="49"/>
      <c r="I37" s="40"/>
      <c r="J37" s="41"/>
      <c r="K37" s="41">
        <f>N19</f>
        <v>1000</v>
      </c>
      <c r="L37" s="41">
        <f>O19*1000</f>
        <v>3143.665513989311</v>
      </c>
      <c r="M37" s="37">
        <v>100</v>
      </c>
      <c r="N37" s="37">
        <v>400</v>
      </c>
      <c r="O37" s="39">
        <f t="shared" si="24"/>
        <v>250</v>
      </c>
      <c r="P37" s="39">
        <f t="shared" si="25"/>
        <v>785.91637849732763</v>
      </c>
      <c r="Q37" s="37">
        <v>5</v>
      </c>
      <c r="R37" s="39">
        <f t="shared" si="26"/>
        <v>1250</v>
      </c>
      <c r="S37" s="34"/>
      <c r="T37" s="25"/>
      <c r="U37" s="34"/>
    </row>
    <row r="38" spans="1:24" x14ac:dyDescent="0.25">
      <c r="A38" s="33"/>
      <c r="B38" s="34"/>
      <c r="C38" s="34"/>
      <c r="D38" s="34"/>
      <c r="E38" s="34"/>
      <c r="F38" s="34"/>
      <c r="G38" s="34"/>
      <c r="H38" s="34"/>
      <c r="I38" s="34"/>
      <c r="J38" s="25"/>
      <c r="K38" s="67"/>
      <c r="L38" s="67"/>
      <c r="M38" s="25"/>
      <c r="N38" s="25"/>
      <c r="O38" s="42"/>
      <c r="P38" s="42"/>
      <c r="Q38" s="25"/>
      <c r="R38" s="42"/>
      <c r="S38" s="34"/>
      <c r="T38" s="25"/>
      <c r="U38" s="34"/>
    </row>
    <row r="39" spans="1:24" ht="63" customHeight="1" x14ac:dyDescent="0.25">
      <c r="A39" s="34"/>
      <c r="B39" s="15"/>
      <c r="C39" s="15"/>
      <c r="D39" s="15"/>
      <c r="E39" s="15"/>
      <c r="F39" s="15"/>
      <c r="G39" s="15"/>
      <c r="H39" s="15"/>
      <c r="I39" s="15"/>
      <c r="J39" s="15"/>
      <c r="K39" s="103"/>
      <c r="L39" s="103"/>
      <c r="M39" s="15"/>
      <c r="N39" s="15"/>
      <c r="O39" s="24"/>
      <c r="P39" s="24"/>
      <c r="Q39" s="15"/>
      <c r="R39" s="24"/>
      <c r="S39" s="34"/>
      <c r="T39" s="25"/>
      <c r="U39" s="34"/>
    </row>
    <row r="40" spans="1:24" x14ac:dyDescent="0.25">
      <c r="A40" s="34"/>
      <c r="B40" s="25"/>
      <c r="C40" s="42"/>
      <c r="D40" s="42"/>
      <c r="E40" s="25"/>
      <c r="F40" s="25"/>
      <c r="G40" s="42"/>
      <c r="H40" s="42"/>
      <c r="I40" s="25"/>
      <c r="J40" s="67"/>
      <c r="K40" s="67"/>
      <c r="L40" s="67"/>
      <c r="M40" s="25"/>
      <c r="N40" s="25"/>
      <c r="O40" s="42"/>
      <c r="P40" s="42"/>
      <c r="Q40" s="25"/>
      <c r="R40" s="42"/>
      <c r="S40" s="34"/>
      <c r="T40" s="25"/>
      <c r="U40" s="34"/>
    </row>
    <row r="41" spans="1:24" x14ac:dyDescent="0.25">
      <c r="A41" s="34"/>
      <c r="B41" s="25"/>
      <c r="C41" s="42"/>
      <c r="D41" s="42"/>
      <c r="E41" s="25"/>
      <c r="F41" s="25"/>
      <c r="G41" s="42"/>
      <c r="H41" s="42"/>
      <c r="I41" s="25"/>
      <c r="J41" s="67"/>
      <c r="K41" s="67"/>
      <c r="L41" s="67"/>
      <c r="M41" s="25"/>
      <c r="N41" s="25"/>
      <c r="O41" s="42"/>
      <c r="P41" s="42"/>
      <c r="Q41" s="25"/>
      <c r="R41" s="42"/>
      <c r="S41" s="34"/>
      <c r="T41" s="25"/>
      <c r="U41" s="34"/>
    </row>
    <row r="42" spans="1:24" x14ac:dyDescent="0.25">
      <c r="A42" s="34"/>
      <c r="B42" s="25"/>
      <c r="C42" s="42"/>
      <c r="D42" s="42"/>
      <c r="E42" s="25"/>
      <c r="F42" s="25"/>
      <c r="G42" s="42"/>
      <c r="H42" s="42"/>
      <c r="I42" s="25"/>
      <c r="J42" s="67"/>
      <c r="K42" s="67"/>
      <c r="L42" s="67"/>
      <c r="M42" s="25"/>
      <c r="N42" s="25"/>
      <c r="O42" s="42"/>
      <c r="P42" s="42"/>
      <c r="Q42" s="25"/>
      <c r="R42" s="42"/>
      <c r="S42" s="34"/>
      <c r="T42" s="25"/>
      <c r="U42" s="34"/>
    </row>
    <row r="43" spans="1:24" x14ac:dyDescent="0.25">
      <c r="A43" s="34"/>
      <c r="B43" s="25"/>
      <c r="C43" s="42"/>
      <c r="D43" s="42"/>
      <c r="E43" s="25"/>
      <c r="F43" s="25"/>
      <c r="G43" s="42"/>
      <c r="H43" s="42"/>
      <c r="I43" s="25"/>
      <c r="J43" s="67"/>
      <c r="K43" s="67"/>
      <c r="L43" s="67"/>
      <c r="M43" s="25"/>
      <c r="N43" s="25"/>
      <c r="O43" s="42"/>
      <c r="P43" s="42"/>
      <c r="Q43" s="25"/>
      <c r="R43" s="42"/>
      <c r="S43" s="34"/>
      <c r="T43" s="25"/>
      <c r="U43" s="34"/>
    </row>
    <row r="44" spans="1:24" x14ac:dyDescent="0.25">
      <c r="A44" s="34"/>
      <c r="B44" s="34"/>
      <c r="C44" s="42"/>
      <c r="D44" s="42"/>
      <c r="E44" s="25"/>
      <c r="F44" s="25"/>
      <c r="G44" s="42"/>
      <c r="H44" s="42"/>
      <c r="I44" s="25"/>
      <c r="J44" s="67"/>
      <c r="K44" s="67"/>
      <c r="L44" s="67"/>
      <c r="M44" s="25"/>
      <c r="N44" s="25"/>
      <c r="O44" s="42"/>
      <c r="P44" s="42"/>
      <c r="Q44" s="25"/>
      <c r="R44" s="42"/>
      <c r="S44" s="34"/>
      <c r="T44" s="25"/>
      <c r="U44" s="34"/>
    </row>
    <row r="45" spans="1:24" x14ac:dyDescent="0.25">
      <c r="A45" s="34"/>
      <c r="B45" s="34"/>
      <c r="C45" s="42"/>
      <c r="D45" s="42"/>
      <c r="E45" s="25"/>
      <c r="F45" s="25"/>
      <c r="G45" s="42"/>
      <c r="H45" s="42"/>
      <c r="I45" s="25"/>
      <c r="J45" s="67"/>
      <c r="K45" s="67"/>
      <c r="L45" s="67"/>
      <c r="M45" s="25"/>
      <c r="N45" s="25"/>
      <c r="O45" s="42"/>
      <c r="P45" s="42"/>
      <c r="Q45" s="25"/>
      <c r="R45" s="42"/>
      <c r="S45" s="34"/>
      <c r="T45" s="25"/>
      <c r="U45" s="34"/>
    </row>
    <row r="46" spans="1:24" x14ac:dyDescent="0.25">
      <c r="A46" s="34"/>
      <c r="B46" s="25"/>
      <c r="C46" s="42"/>
      <c r="D46" s="42"/>
      <c r="E46" s="25"/>
      <c r="F46" s="25"/>
      <c r="G46" s="42"/>
      <c r="H46" s="42"/>
      <c r="I46" s="25"/>
      <c r="J46" s="67"/>
      <c r="K46" s="67"/>
      <c r="L46" s="67"/>
      <c r="M46" s="25"/>
      <c r="N46" s="25"/>
      <c r="O46" s="42"/>
      <c r="P46" s="42"/>
      <c r="Q46" s="25"/>
      <c r="R46" s="42"/>
      <c r="S46" s="34"/>
      <c r="T46" s="25"/>
      <c r="U46" s="34"/>
    </row>
    <row r="47" spans="1:24" x14ac:dyDescent="0.25">
      <c r="A47" s="34"/>
      <c r="B47" s="25"/>
      <c r="C47" s="42"/>
      <c r="D47" s="42"/>
      <c r="E47" s="25"/>
      <c r="F47" s="25"/>
      <c r="G47" s="42"/>
      <c r="H47" s="42"/>
      <c r="I47" s="25"/>
      <c r="J47" s="67"/>
      <c r="K47" s="67"/>
      <c r="L47" s="67"/>
      <c r="M47" s="25"/>
      <c r="N47" s="25"/>
      <c r="O47" s="42"/>
      <c r="P47" s="42"/>
      <c r="Q47" s="25"/>
      <c r="R47" s="42"/>
      <c r="S47" s="34"/>
      <c r="T47" s="25"/>
      <c r="U47" s="34"/>
    </row>
    <row r="48" spans="1:24" x14ac:dyDescent="0.25">
      <c r="A48" s="34"/>
      <c r="B48" s="25"/>
      <c r="C48" s="42"/>
      <c r="D48" s="42"/>
      <c r="E48" s="25"/>
      <c r="F48" s="25"/>
      <c r="G48" s="42"/>
      <c r="H48" s="42"/>
      <c r="I48" s="25"/>
      <c r="J48" s="67"/>
      <c r="K48" s="67"/>
      <c r="L48" s="67"/>
      <c r="M48" s="25"/>
      <c r="N48" s="25"/>
      <c r="O48" s="42"/>
      <c r="P48" s="42"/>
      <c r="Q48" s="25"/>
      <c r="R48" s="42"/>
      <c r="S48" s="34"/>
      <c r="T48" s="25"/>
      <c r="U48" s="34"/>
    </row>
    <row r="49" spans="1:21" x14ac:dyDescent="0.25">
      <c r="A49" s="34"/>
      <c r="B49" s="25"/>
      <c r="C49" s="42"/>
      <c r="D49" s="42"/>
      <c r="E49" s="25"/>
      <c r="F49" s="25"/>
      <c r="G49" s="42"/>
      <c r="H49" s="42"/>
      <c r="I49" s="25"/>
      <c r="J49" s="67"/>
      <c r="K49" s="67"/>
      <c r="L49" s="67"/>
      <c r="M49" s="25"/>
      <c r="N49" s="25"/>
      <c r="O49" s="42"/>
      <c r="P49" s="42"/>
      <c r="Q49" s="25"/>
      <c r="R49" s="42"/>
      <c r="S49" s="34"/>
      <c r="T49" s="25"/>
      <c r="U49" s="34"/>
    </row>
    <row r="50" spans="1:21" x14ac:dyDescent="0.25">
      <c r="A50" s="34"/>
      <c r="B50" s="57"/>
      <c r="C50" s="42"/>
      <c r="D50" s="42"/>
      <c r="E50" s="25"/>
      <c r="F50" s="25"/>
      <c r="G50" s="42"/>
      <c r="H50" s="42"/>
      <c r="I50" s="25"/>
      <c r="J50" s="67"/>
      <c r="K50" s="67"/>
      <c r="L50" s="67"/>
      <c r="M50" s="25"/>
      <c r="N50" s="25"/>
      <c r="O50" s="42"/>
      <c r="P50" s="42"/>
      <c r="Q50" s="25"/>
      <c r="R50" s="42"/>
      <c r="S50" s="34"/>
      <c r="T50" s="25"/>
      <c r="U50" s="34"/>
    </row>
    <row r="51" spans="1:21" x14ac:dyDescent="0.25">
      <c r="A51" s="34"/>
      <c r="B51" s="57"/>
      <c r="C51" s="42"/>
      <c r="D51" s="42"/>
      <c r="E51" s="25"/>
      <c r="F51" s="25"/>
      <c r="G51" s="42"/>
      <c r="H51" s="42"/>
      <c r="I51" s="25"/>
      <c r="J51" s="67"/>
      <c r="K51" s="67"/>
      <c r="L51" s="67"/>
      <c r="M51" s="25"/>
      <c r="N51" s="25"/>
      <c r="O51" s="42"/>
      <c r="P51" s="42"/>
      <c r="Q51" s="25"/>
      <c r="R51" s="42"/>
      <c r="S51" s="34"/>
      <c r="T51" s="25"/>
      <c r="U51" s="34"/>
    </row>
    <row r="52" spans="1:21" x14ac:dyDescent="0.25">
      <c r="A52" s="34"/>
      <c r="B52" s="57"/>
      <c r="C52" s="42"/>
      <c r="D52" s="42"/>
      <c r="E52" s="25"/>
      <c r="F52" s="25"/>
      <c r="G52" s="42"/>
      <c r="H52" s="42"/>
      <c r="I52" s="25"/>
      <c r="J52" s="67"/>
      <c r="K52" s="67"/>
      <c r="L52" s="67"/>
      <c r="M52" s="25"/>
      <c r="N52" s="25"/>
      <c r="O52" s="42"/>
      <c r="P52" s="42"/>
      <c r="Q52" s="25"/>
      <c r="R52" s="42"/>
      <c r="S52" s="34"/>
      <c r="T52" s="25"/>
      <c r="U52" s="34"/>
    </row>
    <row r="53" spans="1:21" x14ac:dyDescent="0.25">
      <c r="A53" s="34"/>
      <c r="B53" s="57"/>
      <c r="C53" s="42"/>
      <c r="D53" s="42"/>
      <c r="E53" s="25"/>
      <c r="F53" s="25"/>
      <c r="G53" s="42"/>
      <c r="H53" s="42"/>
      <c r="I53" s="25"/>
      <c r="J53" s="67"/>
      <c r="K53" s="67"/>
      <c r="L53" s="67"/>
      <c r="M53" s="25"/>
      <c r="N53" s="25"/>
      <c r="O53" s="42"/>
      <c r="P53" s="42"/>
      <c r="Q53" s="25"/>
      <c r="R53" s="42"/>
      <c r="S53" s="34"/>
      <c r="T53" s="25"/>
      <c r="U53" s="34"/>
    </row>
    <row r="54" spans="1:21" x14ac:dyDescent="0.25">
      <c r="A54" s="34"/>
      <c r="B54" s="25"/>
      <c r="C54" s="42"/>
      <c r="D54" s="42"/>
      <c r="E54" s="25"/>
      <c r="F54" s="25"/>
      <c r="G54" s="42"/>
      <c r="H54" s="42"/>
      <c r="I54" s="25"/>
      <c r="J54" s="67"/>
      <c r="K54" s="67"/>
      <c r="L54" s="67"/>
      <c r="M54" s="25"/>
      <c r="N54" s="25"/>
      <c r="O54" s="42"/>
      <c r="P54" s="42"/>
      <c r="Q54" s="25"/>
      <c r="R54" s="42"/>
      <c r="S54" s="34"/>
      <c r="T54" s="25"/>
      <c r="U54" s="34"/>
    </row>
    <row r="55" spans="1:21" x14ac:dyDescent="0.25">
      <c r="A55" s="34"/>
      <c r="B55" s="25"/>
      <c r="C55" s="42"/>
      <c r="D55" s="42"/>
      <c r="E55" s="25"/>
      <c r="F55" s="25"/>
      <c r="G55" s="42"/>
      <c r="H55" s="42"/>
      <c r="I55" s="25"/>
      <c r="J55" s="67"/>
      <c r="K55" s="67"/>
      <c r="L55" s="67"/>
      <c r="M55" s="25"/>
      <c r="N55" s="25"/>
      <c r="O55" s="42"/>
      <c r="P55" s="42"/>
      <c r="Q55" s="25"/>
      <c r="R55" s="42"/>
      <c r="S55" s="34"/>
      <c r="T55" s="25"/>
      <c r="U55" s="34"/>
    </row>
    <row r="56" spans="1:21" x14ac:dyDescent="0.25">
      <c r="A56" s="34"/>
      <c r="B56" s="57"/>
      <c r="C56" s="42"/>
      <c r="D56" s="42"/>
      <c r="E56" s="25"/>
      <c r="F56" s="25"/>
      <c r="G56" s="42"/>
      <c r="H56" s="42"/>
      <c r="I56" s="25"/>
      <c r="J56" s="67"/>
      <c r="K56" s="67"/>
      <c r="L56" s="67"/>
      <c r="M56" s="25"/>
      <c r="N56" s="25"/>
      <c r="O56" s="42"/>
      <c r="P56" s="42"/>
      <c r="Q56" s="25"/>
      <c r="R56" s="42"/>
      <c r="S56" s="34"/>
      <c r="T56" s="25"/>
      <c r="U56" s="34"/>
    </row>
    <row r="57" spans="1:21" x14ac:dyDescent="0.25">
      <c r="A57" s="34"/>
      <c r="B57" s="57"/>
      <c r="C57" s="42"/>
      <c r="D57" s="42"/>
      <c r="E57" s="25"/>
      <c r="F57" s="25"/>
      <c r="G57" s="42"/>
      <c r="H57" s="42"/>
      <c r="I57" s="25"/>
      <c r="J57" s="67"/>
      <c r="K57" s="67"/>
      <c r="L57" s="67"/>
      <c r="M57" s="25"/>
      <c r="N57" s="25"/>
      <c r="O57" s="42"/>
      <c r="P57" s="42"/>
      <c r="Q57" s="25"/>
      <c r="R57" s="42"/>
      <c r="S57" s="34"/>
      <c r="T57" s="25"/>
      <c r="U57" s="34"/>
    </row>
    <row r="58" spans="1:21" x14ac:dyDescent="0.25">
      <c r="A58" s="34"/>
      <c r="B58" s="34"/>
      <c r="C58" s="42"/>
      <c r="D58" s="42"/>
      <c r="E58" s="25"/>
      <c r="F58" s="25"/>
      <c r="G58" s="42"/>
      <c r="H58" s="42"/>
      <c r="I58" s="25"/>
      <c r="J58" s="67"/>
      <c r="K58" s="67"/>
      <c r="L58" s="67"/>
      <c r="M58" s="25"/>
      <c r="N58" s="25"/>
      <c r="O58" s="42"/>
      <c r="P58" s="42"/>
      <c r="Q58" s="25"/>
      <c r="R58" s="42"/>
      <c r="S58" s="34"/>
      <c r="T58" s="25"/>
      <c r="U58" s="34"/>
    </row>
    <row r="59" spans="1:21" x14ac:dyDescent="0.25">
      <c r="A59" s="34"/>
      <c r="B59" s="34"/>
      <c r="C59" s="42"/>
      <c r="D59" s="42"/>
      <c r="E59" s="25"/>
      <c r="F59" s="25"/>
      <c r="G59" s="42"/>
      <c r="H59" s="42"/>
      <c r="I59" s="25"/>
      <c r="J59" s="67"/>
      <c r="K59" s="67"/>
      <c r="L59" s="67"/>
      <c r="M59" s="25"/>
      <c r="N59" s="25"/>
      <c r="O59" s="42"/>
      <c r="P59" s="42"/>
      <c r="Q59" s="25"/>
      <c r="R59" s="42"/>
      <c r="S59" s="34"/>
      <c r="T59" s="25"/>
      <c r="U59" s="34"/>
    </row>
    <row r="60" spans="1:21" x14ac:dyDescent="0.25">
      <c r="A60" s="34"/>
      <c r="B60" s="57"/>
      <c r="C60" s="42"/>
      <c r="D60" s="42"/>
      <c r="E60" s="25"/>
      <c r="F60" s="25"/>
      <c r="G60" s="42"/>
      <c r="H60" s="42"/>
      <c r="I60" s="25"/>
      <c r="J60" s="67"/>
      <c r="K60" s="67"/>
      <c r="L60" s="67"/>
      <c r="M60" s="25"/>
      <c r="N60" s="25"/>
      <c r="O60" s="42"/>
      <c r="P60" s="42"/>
      <c r="Q60" s="25"/>
      <c r="R60" s="42"/>
      <c r="S60" s="34"/>
      <c r="T60" s="25"/>
      <c r="U60" s="34"/>
    </row>
    <row r="61" spans="1:21" x14ac:dyDescent="0.25">
      <c r="A61" s="34"/>
      <c r="B61" s="57"/>
      <c r="C61" s="42"/>
      <c r="D61" s="42"/>
      <c r="E61" s="25"/>
      <c r="F61" s="25"/>
      <c r="G61" s="42"/>
      <c r="H61" s="42"/>
      <c r="I61" s="25"/>
      <c r="J61" s="67"/>
      <c r="K61" s="67"/>
      <c r="L61" s="67"/>
      <c r="M61" s="25"/>
      <c r="N61" s="25"/>
      <c r="O61" s="42"/>
      <c r="P61" s="42"/>
      <c r="Q61" s="25"/>
      <c r="R61" s="42"/>
      <c r="S61" s="34"/>
      <c r="T61" s="25"/>
      <c r="U61" s="34"/>
    </row>
    <row r="62" spans="1:21" x14ac:dyDescent="0.25">
      <c r="A62" s="34"/>
      <c r="B62" s="57"/>
      <c r="C62" s="42"/>
      <c r="D62" s="42"/>
      <c r="E62" s="25"/>
      <c r="F62" s="25"/>
      <c r="G62" s="42"/>
      <c r="H62" s="42"/>
      <c r="I62" s="25"/>
      <c r="J62" s="67"/>
      <c r="K62" s="67"/>
      <c r="L62" s="67"/>
      <c r="M62" s="25"/>
      <c r="N62" s="25"/>
      <c r="O62" s="42"/>
      <c r="P62" s="42"/>
      <c r="Q62" s="25"/>
      <c r="R62" s="42"/>
      <c r="S62" s="34"/>
      <c r="T62" s="25"/>
      <c r="U62" s="34"/>
    </row>
    <row r="63" spans="1:21" x14ac:dyDescent="0.25">
      <c r="A63" s="34"/>
      <c r="B63" s="57"/>
      <c r="C63" s="42"/>
      <c r="D63" s="42"/>
      <c r="E63" s="25"/>
      <c r="F63" s="25"/>
      <c r="G63" s="42"/>
      <c r="H63" s="42"/>
      <c r="I63" s="25"/>
      <c r="J63" s="67"/>
      <c r="K63" s="67"/>
      <c r="L63" s="67"/>
      <c r="M63" s="25"/>
      <c r="N63" s="25"/>
      <c r="O63" s="42"/>
      <c r="P63" s="42"/>
      <c r="Q63" s="25"/>
      <c r="R63" s="42"/>
      <c r="S63" s="34"/>
      <c r="T63" s="25"/>
      <c r="U63" s="34"/>
    </row>
    <row r="64" spans="1:21" x14ac:dyDescent="0.25">
      <c r="A64" s="34"/>
      <c r="B64" s="57"/>
      <c r="C64" s="42"/>
      <c r="D64" s="42"/>
      <c r="E64" s="25"/>
      <c r="F64" s="25"/>
      <c r="G64" s="42"/>
      <c r="H64" s="42"/>
      <c r="I64" s="25"/>
      <c r="J64" s="67"/>
      <c r="K64" s="67"/>
      <c r="L64" s="67"/>
      <c r="M64" s="25"/>
      <c r="N64" s="25"/>
      <c r="O64" s="42"/>
      <c r="P64" s="42"/>
      <c r="Q64" s="25"/>
      <c r="R64" s="42"/>
      <c r="S64" s="34"/>
      <c r="T64" s="25"/>
      <c r="U64" s="34"/>
    </row>
    <row r="65" spans="1:21" x14ac:dyDescent="0.25">
      <c r="A65" s="34"/>
      <c r="B65" s="57"/>
      <c r="C65" s="42"/>
      <c r="D65" s="42"/>
      <c r="E65" s="25"/>
      <c r="F65" s="25"/>
      <c r="G65" s="42"/>
      <c r="H65" s="42"/>
      <c r="I65" s="25"/>
      <c r="J65" s="67"/>
      <c r="K65" s="67"/>
      <c r="L65" s="67"/>
      <c r="M65" s="25"/>
      <c r="N65" s="25"/>
      <c r="O65" s="42"/>
      <c r="P65" s="42"/>
      <c r="Q65" s="25"/>
      <c r="R65" s="42"/>
      <c r="S65" s="34"/>
      <c r="T65" s="25"/>
      <c r="U65" s="34"/>
    </row>
    <row r="66" spans="1:21" x14ac:dyDescent="0.25">
      <c r="A66" s="34"/>
      <c r="B66" s="57"/>
      <c r="C66" s="42"/>
      <c r="D66" s="42"/>
      <c r="E66" s="25"/>
      <c r="F66" s="25"/>
      <c r="G66" s="42"/>
      <c r="H66" s="42"/>
      <c r="I66" s="25"/>
      <c r="J66" s="67"/>
      <c r="K66" s="67"/>
      <c r="L66" s="67"/>
      <c r="M66" s="25"/>
      <c r="N66" s="25"/>
      <c r="O66" s="42"/>
      <c r="P66" s="42"/>
      <c r="Q66" s="25"/>
      <c r="R66" s="42"/>
      <c r="S66" s="34"/>
      <c r="T66" s="25"/>
      <c r="U66" s="34"/>
    </row>
    <row r="67" spans="1:21" x14ac:dyDescent="0.25">
      <c r="A67" s="33"/>
      <c r="B67" s="34"/>
      <c r="C67" s="34"/>
      <c r="D67" s="34"/>
      <c r="E67" s="34"/>
      <c r="F67" s="34"/>
      <c r="G67" s="34"/>
      <c r="H67" s="34"/>
      <c r="I67" s="34"/>
      <c r="J67" s="25"/>
      <c r="K67" s="67"/>
      <c r="L67" s="67"/>
      <c r="M67" s="25"/>
      <c r="N67" s="25"/>
      <c r="O67" s="42"/>
      <c r="P67" s="42"/>
      <c r="Q67" s="25"/>
      <c r="R67" s="42"/>
      <c r="S67" s="34"/>
      <c r="T67" s="25"/>
      <c r="U67" s="34"/>
    </row>
    <row r="68" spans="1:21" x14ac:dyDescent="0.25">
      <c r="A68" s="34"/>
      <c r="B68" s="15"/>
      <c r="C68" s="15"/>
      <c r="D68" s="15"/>
      <c r="E68" s="15"/>
      <c r="F68" s="15"/>
      <c r="G68" s="15"/>
      <c r="H68" s="15"/>
      <c r="I68" s="15"/>
      <c r="J68" s="15"/>
      <c r="K68" s="103"/>
      <c r="L68" s="103"/>
      <c r="M68" s="15"/>
      <c r="N68" s="15"/>
      <c r="O68" s="24"/>
      <c r="P68" s="24"/>
      <c r="Q68" s="15"/>
      <c r="R68" s="24"/>
      <c r="S68" s="34"/>
      <c r="T68" s="25"/>
      <c r="U68" s="34"/>
    </row>
    <row r="69" spans="1:21" x14ac:dyDescent="0.25">
      <c r="A69" s="34"/>
      <c r="B69" s="25"/>
      <c r="C69" s="42"/>
      <c r="D69" s="42"/>
      <c r="E69" s="25"/>
      <c r="F69" s="25"/>
      <c r="G69" s="42"/>
      <c r="H69" s="42"/>
      <c r="I69" s="25"/>
      <c r="J69" s="67"/>
      <c r="K69" s="67"/>
      <c r="L69" s="67"/>
      <c r="M69" s="25"/>
      <c r="N69" s="25"/>
      <c r="O69" s="42"/>
      <c r="P69" s="42"/>
      <c r="Q69" s="25"/>
      <c r="R69" s="42"/>
      <c r="S69" s="34"/>
      <c r="T69" s="25"/>
      <c r="U69" s="34"/>
    </row>
    <row r="70" spans="1:21" x14ac:dyDescent="0.25">
      <c r="A70" s="34"/>
      <c r="B70" s="25"/>
      <c r="C70" s="42"/>
      <c r="D70" s="42"/>
      <c r="E70" s="25"/>
      <c r="F70" s="25"/>
      <c r="G70" s="42"/>
      <c r="H70" s="42"/>
      <c r="I70" s="25"/>
      <c r="J70" s="67"/>
      <c r="K70" s="67"/>
      <c r="L70" s="67"/>
      <c r="M70" s="25"/>
      <c r="N70" s="25"/>
      <c r="O70" s="42"/>
      <c r="P70" s="42"/>
      <c r="Q70" s="25"/>
      <c r="R70" s="42"/>
      <c r="S70" s="34"/>
      <c r="T70" s="25"/>
      <c r="U70" s="34"/>
    </row>
    <row r="71" spans="1:21" x14ac:dyDescent="0.25">
      <c r="A71" s="34"/>
      <c r="B71" s="25"/>
      <c r="C71" s="42"/>
      <c r="D71" s="42"/>
      <c r="E71" s="25"/>
      <c r="F71" s="25"/>
      <c r="G71" s="42"/>
      <c r="H71" s="42"/>
      <c r="I71" s="25"/>
      <c r="J71" s="67"/>
      <c r="K71" s="67"/>
      <c r="L71" s="67"/>
      <c r="M71" s="25"/>
      <c r="N71" s="25"/>
      <c r="O71" s="42"/>
      <c r="P71" s="42"/>
      <c r="Q71" s="25"/>
      <c r="R71" s="42"/>
      <c r="S71" s="34"/>
      <c r="T71" s="25"/>
      <c r="U71" s="34"/>
    </row>
    <row r="72" spans="1:21" x14ac:dyDescent="0.25">
      <c r="A72" s="34"/>
      <c r="B72" s="25"/>
      <c r="C72" s="42"/>
      <c r="D72" s="42"/>
      <c r="E72" s="25"/>
      <c r="F72" s="25"/>
      <c r="G72" s="42"/>
      <c r="H72" s="42"/>
      <c r="I72" s="25"/>
      <c r="J72" s="67"/>
      <c r="K72" s="67"/>
      <c r="L72" s="67"/>
      <c r="M72" s="25"/>
      <c r="N72" s="25"/>
      <c r="O72" s="42"/>
      <c r="P72" s="42"/>
      <c r="Q72" s="25"/>
      <c r="R72" s="42"/>
      <c r="S72" s="34"/>
      <c r="T72" s="25"/>
      <c r="U72" s="34"/>
    </row>
    <row r="73" spans="1:21" x14ac:dyDescent="0.25">
      <c r="A73" s="34"/>
      <c r="B73" s="34"/>
      <c r="C73" s="42"/>
      <c r="D73" s="42"/>
      <c r="E73" s="25"/>
      <c r="F73" s="25"/>
      <c r="G73" s="42"/>
      <c r="H73" s="42"/>
      <c r="I73" s="25"/>
      <c r="J73" s="67"/>
      <c r="K73" s="67"/>
      <c r="L73" s="67"/>
      <c r="M73" s="25"/>
      <c r="N73" s="25"/>
      <c r="O73" s="42"/>
      <c r="P73" s="42"/>
      <c r="Q73" s="25"/>
      <c r="R73" s="42"/>
      <c r="S73" s="34"/>
      <c r="T73" s="25"/>
      <c r="U73" s="34"/>
    </row>
    <row r="74" spans="1:21" x14ac:dyDescent="0.25">
      <c r="A74" s="34"/>
      <c r="B74" s="34"/>
      <c r="C74" s="42"/>
      <c r="D74" s="42"/>
      <c r="E74" s="25"/>
      <c r="F74" s="25"/>
      <c r="G74" s="42"/>
      <c r="H74" s="42"/>
      <c r="I74" s="25"/>
      <c r="J74" s="67"/>
      <c r="K74" s="67"/>
      <c r="L74" s="67"/>
      <c r="M74" s="25"/>
      <c r="N74" s="25"/>
      <c r="O74" s="42"/>
      <c r="P74" s="42"/>
      <c r="Q74" s="25"/>
      <c r="R74" s="42"/>
      <c r="S74" s="34"/>
      <c r="T74" s="25"/>
      <c r="U74" s="34"/>
    </row>
    <row r="75" spans="1:21" x14ac:dyDescent="0.25">
      <c r="A75" s="34"/>
      <c r="B75" s="25"/>
      <c r="C75" s="42"/>
      <c r="D75" s="42"/>
      <c r="E75" s="25"/>
      <c r="F75" s="25"/>
      <c r="G75" s="42"/>
      <c r="H75" s="42"/>
      <c r="I75" s="25"/>
      <c r="J75" s="67"/>
      <c r="K75" s="67"/>
      <c r="L75" s="67"/>
      <c r="M75" s="25"/>
      <c r="N75" s="25"/>
      <c r="O75" s="42"/>
      <c r="P75" s="42"/>
      <c r="Q75" s="25"/>
      <c r="R75" s="42"/>
      <c r="S75" s="34"/>
      <c r="T75" s="25"/>
      <c r="U75" s="34"/>
    </row>
    <row r="76" spans="1:21" x14ac:dyDescent="0.25">
      <c r="A76" s="34"/>
      <c r="B76" s="25"/>
      <c r="C76" s="42"/>
      <c r="D76" s="42"/>
      <c r="E76" s="25"/>
      <c r="F76" s="25"/>
      <c r="G76" s="42"/>
      <c r="H76" s="42"/>
      <c r="I76" s="25"/>
      <c r="J76" s="67"/>
      <c r="K76" s="67"/>
      <c r="L76" s="67"/>
      <c r="M76" s="25"/>
      <c r="N76" s="25"/>
      <c r="O76" s="42"/>
      <c r="P76" s="42"/>
      <c r="Q76" s="25"/>
      <c r="R76" s="42"/>
      <c r="S76" s="34"/>
      <c r="T76" s="25"/>
      <c r="U76" s="34"/>
    </row>
    <row r="77" spans="1:21" x14ac:dyDescent="0.25">
      <c r="A77" s="34"/>
      <c r="B77" s="25"/>
      <c r="C77" s="42"/>
      <c r="D77" s="42"/>
      <c r="E77" s="25"/>
      <c r="F77" s="25"/>
      <c r="G77" s="42"/>
      <c r="H77" s="42"/>
      <c r="I77" s="25"/>
      <c r="J77" s="67"/>
      <c r="K77" s="67"/>
      <c r="L77" s="67"/>
      <c r="M77" s="25"/>
      <c r="N77" s="25"/>
      <c r="O77" s="42"/>
      <c r="P77" s="42"/>
      <c r="Q77" s="25"/>
      <c r="R77" s="42"/>
      <c r="S77" s="34"/>
      <c r="T77" s="25"/>
      <c r="U77" s="34"/>
    </row>
    <row r="78" spans="1:21" x14ac:dyDescent="0.25">
      <c r="A78" s="34"/>
      <c r="B78" s="25"/>
      <c r="C78" s="42"/>
      <c r="D78" s="42"/>
      <c r="E78" s="25"/>
      <c r="F78" s="25"/>
      <c r="G78" s="42"/>
      <c r="H78" s="42"/>
      <c r="I78" s="25"/>
      <c r="J78" s="67"/>
      <c r="K78" s="67"/>
      <c r="L78" s="67"/>
      <c r="M78" s="25"/>
      <c r="N78" s="25"/>
      <c r="O78" s="42"/>
      <c r="P78" s="42"/>
      <c r="Q78" s="25"/>
      <c r="R78" s="42"/>
      <c r="S78" s="34"/>
      <c r="T78" s="25"/>
      <c r="U78" s="34"/>
    </row>
    <row r="79" spans="1:21" x14ac:dyDescent="0.25">
      <c r="A79" s="34"/>
      <c r="B79" s="57"/>
      <c r="C79" s="42"/>
      <c r="D79" s="42"/>
      <c r="E79" s="25"/>
      <c r="F79" s="25"/>
      <c r="G79" s="42"/>
      <c r="H79" s="42"/>
      <c r="I79" s="25"/>
      <c r="J79" s="67"/>
      <c r="K79" s="67"/>
      <c r="L79" s="67"/>
      <c r="M79" s="25"/>
      <c r="N79" s="25"/>
      <c r="O79" s="42"/>
      <c r="P79" s="42"/>
      <c r="Q79" s="25"/>
      <c r="R79" s="42"/>
      <c r="S79" s="34"/>
      <c r="T79" s="25"/>
      <c r="U79" s="34"/>
    </row>
    <row r="80" spans="1:21" x14ac:dyDescent="0.25">
      <c r="A80" s="34"/>
      <c r="B80" s="57"/>
      <c r="C80" s="42"/>
      <c r="D80" s="42"/>
      <c r="E80" s="25"/>
      <c r="F80" s="25"/>
      <c r="G80" s="42"/>
      <c r="H80" s="42"/>
      <c r="I80" s="25"/>
      <c r="J80" s="67"/>
      <c r="K80" s="67"/>
      <c r="L80" s="67"/>
      <c r="M80" s="25"/>
      <c r="N80" s="25"/>
      <c r="O80" s="42"/>
      <c r="P80" s="42"/>
      <c r="Q80" s="25"/>
      <c r="R80" s="42"/>
      <c r="S80" s="34"/>
      <c r="T80" s="25"/>
      <c r="U80" s="34"/>
    </row>
    <row r="81" spans="1:21" x14ac:dyDescent="0.25">
      <c r="A81" s="34"/>
      <c r="B81" s="57"/>
      <c r="C81" s="42"/>
      <c r="D81" s="42"/>
      <c r="E81" s="25"/>
      <c r="F81" s="25"/>
      <c r="G81" s="42"/>
      <c r="H81" s="42"/>
      <c r="I81" s="25"/>
      <c r="J81" s="67"/>
      <c r="K81" s="67"/>
      <c r="L81" s="67"/>
      <c r="M81" s="25"/>
      <c r="N81" s="25"/>
      <c r="O81" s="42"/>
      <c r="P81" s="42"/>
      <c r="Q81" s="25"/>
      <c r="R81" s="42"/>
      <c r="S81" s="34"/>
      <c r="T81" s="25"/>
      <c r="U81" s="34"/>
    </row>
    <row r="82" spans="1:21" x14ac:dyDescent="0.25">
      <c r="A82" s="34"/>
      <c r="B82" s="57"/>
      <c r="C82" s="42"/>
      <c r="D82" s="42"/>
      <c r="E82" s="25"/>
      <c r="F82" s="25"/>
      <c r="G82" s="42"/>
      <c r="H82" s="42"/>
      <c r="I82" s="25"/>
      <c r="J82" s="67"/>
      <c r="K82" s="67"/>
      <c r="L82" s="67"/>
      <c r="M82" s="25"/>
      <c r="N82" s="25"/>
      <c r="O82" s="42"/>
      <c r="P82" s="42"/>
      <c r="Q82" s="25"/>
      <c r="R82" s="42"/>
      <c r="S82" s="34"/>
      <c r="T82" s="25"/>
      <c r="U82" s="34"/>
    </row>
    <row r="83" spans="1:21" x14ac:dyDescent="0.25">
      <c r="A83" s="34"/>
      <c r="B83" s="25"/>
      <c r="C83" s="42"/>
      <c r="D83" s="42"/>
      <c r="E83" s="25"/>
      <c r="F83" s="25"/>
      <c r="G83" s="42"/>
      <c r="H83" s="42"/>
      <c r="I83" s="25"/>
      <c r="J83" s="67"/>
      <c r="K83" s="67"/>
      <c r="L83" s="67"/>
      <c r="M83" s="25"/>
      <c r="N83" s="25"/>
      <c r="O83" s="42"/>
      <c r="P83" s="42"/>
      <c r="Q83" s="25"/>
      <c r="R83" s="42"/>
      <c r="S83" s="34"/>
      <c r="T83" s="25"/>
      <c r="U83" s="34"/>
    </row>
    <row r="84" spans="1:21" x14ac:dyDescent="0.25">
      <c r="A84" s="34"/>
      <c r="B84" s="25"/>
      <c r="C84" s="42"/>
      <c r="D84" s="42"/>
      <c r="E84" s="25"/>
      <c r="F84" s="25"/>
      <c r="G84" s="42"/>
      <c r="H84" s="42"/>
      <c r="I84" s="25"/>
      <c r="J84" s="67"/>
      <c r="K84" s="67"/>
      <c r="L84" s="67"/>
      <c r="M84" s="25"/>
      <c r="N84" s="25"/>
      <c r="O84" s="42"/>
      <c r="P84" s="42"/>
      <c r="Q84" s="25"/>
      <c r="R84" s="42"/>
      <c r="S84" s="34"/>
      <c r="T84" s="25"/>
      <c r="U84" s="34"/>
    </row>
    <row r="85" spans="1:21" x14ac:dyDescent="0.25">
      <c r="A85" s="34"/>
      <c r="B85" s="57"/>
      <c r="C85" s="42"/>
      <c r="D85" s="42"/>
      <c r="E85" s="25"/>
      <c r="F85" s="25"/>
      <c r="G85" s="42"/>
      <c r="H85" s="42"/>
      <c r="I85" s="25"/>
      <c r="J85" s="67"/>
      <c r="K85" s="67"/>
      <c r="L85" s="67"/>
      <c r="M85" s="25"/>
      <c r="N85" s="25"/>
      <c r="O85" s="42"/>
      <c r="P85" s="42"/>
      <c r="Q85" s="25"/>
      <c r="R85" s="42"/>
      <c r="S85" s="34"/>
      <c r="T85" s="25"/>
      <c r="U85" s="34"/>
    </row>
    <row r="86" spans="1:21" x14ac:dyDescent="0.25">
      <c r="A86" s="34"/>
      <c r="B86" s="57"/>
      <c r="C86" s="42"/>
      <c r="D86" s="42"/>
      <c r="E86" s="25"/>
      <c r="F86" s="25"/>
      <c r="G86" s="42"/>
      <c r="H86" s="42"/>
      <c r="I86" s="25"/>
      <c r="J86" s="67"/>
      <c r="K86" s="67"/>
      <c r="L86" s="67"/>
      <c r="M86" s="25"/>
      <c r="N86" s="25"/>
      <c r="O86" s="42"/>
      <c r="P86" s="42"/>
      <c r="Q86" s="25"/>
      <c r="R86" s="42"/>
      <c r="S86" s="34"/>
      <c r="T86" s="25"/>
      <c r="U86" s="34"/>
    </row>
    <row r="87" spans="1:21" x14ac:dyDescent="0.25">
      <c r="A87" s="34"/>
      <c r="B87" s="34"/>
      <c r="C87" s="42"/>
      <c r="D87" s="42"/>
      <c r="E87" s="25"/>
      <c r="F87" s="25"/>
      <c r="G87" s="42"/>
      <c r="H87" s="42"/>
      <c r="I87" s="25"/>
      <c r="J87" s="67"/>
      <c r="K87" s="67"/>
      <c r="L87" s="67"/>
      <c r="M87" s="25"/>
      <c r="N87" s="25"/>
      <c r="O87" s="42"/>
      <c r="P87" s="42"/>
      <c r="Q87" s="25"/>
      <c r="R87" s="42"/>
      <c r="S87" s="34"/>
      <c r="T87" s="25"/>
      <c r="U87" s="34"/>
    </row>
    <row r="88" spans="1:21" x14ac:dyDescent="0.25">
      <c r="A88" s="34"/>
      <c r="B88" s="34"/>
      <c r="C88" s="42"/>
      <c r="D88" s="42"/>
      <c r="E88" s="25"/>
      <c r="F88" s="25"/>
      <c r="G88" s="42"/>
      <c r="H88" s="42"/>
      <c r="I88" s="25"/>
      <c r="J88" s="67"/>
      <c r="K88" s="67"/>
      <c r="L88" s="67"/>
      <c r="M88" s="25"/>
      <c r="N88" s="25"/>
      <c r="O88" s="42"/>
      <c r="P88" s="42"/>
      <c r="Q88" s="25"/>
      <c r="R88" s="42"/>
      <c r="S88" s="34"/>
      <c r="T88" s="25"/>
      <c r="U88" s="34"/>
    </row>
    <row r="89" spans="1:21" x14ac:dyDescent="0.25">
      <c r="A89" s="34"/>
      <c r="B89" s="57"/>
      <c r="C89" s="42"/>
      <c r="D89" s="42"/>
      <c r="E89" s="25"/>
      <c r="F89" s="25"/>
      <c r="G89" s="42"/>
      <c r="H89" s="42"/>
      <c r="I89" s="25"/>
      <c r="J89" s="67"/>
      <c r="K89" s="67"/>
      <c r="L89" s="67"/>
      <c r="M89" s="25"/>
      <c r="N89" s="25"/>
      <c r="O89" s="42"/>
      <c r="P89" s="42"/>
      <c r="Q89" s="25"/>
      <c r="R89" s="42"/>
      <c r="S89" s="34"/>
      <c r="T89" s="25"/>
      <c r="U89" s="34"/>
    </row>
    <row r="90" spans="1:21" x14ac:dyDescent="0.25">
      <c r="A90" s="34"/>
      <c r="B90" s="57"/>
      <c r="C90" s="42"/>
      <c r="D90" s="42"/>
      <c r="E90" s="25"/>
      <c r="F90" s="25"/>
      <c r="G90" s="42"/>
      <c r="H90" s="42"/>
      <c r="I90" s="25"/>
      <c r="J90" s="67"/>
      <c r="K90" s="67"/>
      <c r="L90" s="67"/>
      <c r="M90" s="25"/>
      <c r="N90" s="25"/>
      <c r="O90" s="42"/>
      <c r="P90" s="42"/>
      <c r="Q90" s="25"/>
      <c r="R90" s="42"/>
      <c r="S90" s="34"/>
      <c r="T90" s="25"/>
      <c r="U90" s="34"/>
    </row>
    <row r="91" spans="1:21" x14ac:dyDescent="0.25">
      <c r="A91" s="34"/>
      <c r="B91" s="57"/>
      <c r="C91" s="42"/>
      <c r="D91" s="42"/>
      <c r="E91" s="25"/>
      <c r="F91" s="25"/>
      <c r="G91" s="42"/>
      <c r="H91" s="42"/>
      <c r="I91" s="25"/>
      <c r="J91" s="67"/>
      <c r="K91" s="67"/>
      <c r="L91" s="67"/>
      <c r="M91" s="25"/>
      <c r="N91" s="25"/>
      <c r="O91" s="42"/>
      <c r="P91" s="42"/>
      <c r="Q91" s="25"/>
      <c r="R91" s="42"/>
      <c r="S91" s="34"/>
      <c r="T91" s="25"/>
      <c r="U91" s="34"/>
    </row>
    <row r="92" spans="1:21" x14ac:dyDescent="0.25">
      <c r="A92" s="34"/>
      <c r="B92" s="57"/>
      <c r="C92" s="42"/>
      <c r="D92" s="42"/>
      <c r="E92" s="25"/>
      <c r="F92" s="25"/>
      <c r="G92" s="42"/>
      <c r="H92" s="42"/>
      <c r="I92" s="25"/>
      <c r="J92" s="67"/>
      <c r="K92" s="67"/>
      <c r="L92" s="67"/>
      <c r="M92" s="25"/>
      <c r="N92" s="25"/>
      <c r="O92" s="42"/>
      <c r="P92" s="42"/>
      <c r="Q92" s="25"/>
      <c r="R92" s="42"/>
      <c r="S92" s="34"/>
      <c r="T92" s="25"/>
      <c r="U92" s="34"/>
    </row>
    <row r="93" spans="1:21" x14ac:dyDescent="0.25">
      <c r="A93" s="34"/>
      <c r="B93" s="57"/>
      <c r="C93" s="42"/>
      <c r="D93" s="42"/>
      <c r="E93" s="25"/>
      <c r="F93" s="25"/>
      <c r="G93" s="42"/>
      <c r="H93" s="42"/>
      <c r="I93" s="25"/>
      <c r="J93" s="67"/>
      <c r="K93" s="67"/>
      <c r="L93" s="67"/>
      <c r="M93" s="25"/>
      <c r="N93" s="25"/>
      <c r="O93" s="42"/>
      <c r="P93" s="42"/>
      <c r="Q93" s="25"/>
      <c r="R93" s="42"/>
      <c r="S93" s="34"/>
      <c r="T93" s="25"/>
      <c r="U93" s="34"/>
    </row>
    <row r="94" spans="1:21" x14ac:dyDescent="0.25">
      <c r="A94" s="34"/>
      <c r="B94" s="57"/>
      <c r="C94" s="42"/>
      <c r="D94" s="42"/>
      <c r="E94" s="25"/>
      <c r="F94" s="25"/>
      <c r="G94" s="42"/>
      <c r="H94" s="42"/>
      <c r="I94" s="25"/>
      <c r="J94" s="67"/>
      <c r="K94" s="67"/>
      <c r="L94" s="67"/>
      <c r="M94" s="25"/>
      <c r="N94" s="25"/>
      <c r="O94" s="42"/>
      <c r="P94" s="42"/>
      <c r="Q94" s="25"/>
      <c r="R94" s="42"/>
      <c r="S94" s="34"/>
      <c r="T94" s="25"/>
      <c r="U94" s="34"/>
    </row>
    <row r="95" spans="1:21" x14ac:dyDescent="0.25">
      <c r="A95" s="34"/>
      <c r="B95" s="57"/>
      <c r="C95" s="42"/>
      <c r="D95" s="42"/>
      <c r="E95" s="25"/>
      <c r="F95" s="25"/>
      <c r="G95" s="42"/>
      <c r="H95" s="42"/>
      <c r="I95" s="25"/>
      <c r="J95" s="67"/>
      <c r="K95" s="67"/>
      <c r="L95" s="67"/>
      <c r="M95" s="25"/>
      <c r="N95" s="25"/>
      <c r="O95" s="42"/>
      <c r="P95" s="42"/>
      <c r="Q95" s="25"/>
      <c r="R95" s="42"/>
      <c r="S95" s="34"/>
      <c r="T95" s="25"/>
      <c r="U95" s="34"/>
    </row>
    <row r="96" spans="1:21" x14ac:dyDescent="0.25">
      <c r="A96" s="33"/>
      <c r="B96" s="34"/>
      <c r="C96" s="34"/>
      <c r="D96" s="34"/>
      <c r="E96" s="34"/>
      <c r="F96" s="34"/>
      <c r="G96" s="34"/>
      <c r="H96" s="34"/>
      <c r="I96" s="34"/>
      <c r="J96" s="25"/>
      <c r="K96" s="67"/>
      <c r="L96" s="67"/>
      <c r="M96" s="25"/>
      <c r="N96" s="25"/>
      <c r="O96" s="42"/>
      <c r="P96" s="42"/>
      <c r="Q96" s="25"/>
      <c r="R96" s="42"/>
      <c r="S96" s="34"/>
      <c r="T96" s="25"/>
      <c r="U96" s="34"/>
    </row>
    <row r="97" spans="1:21" x14ac:dyDescent="0.25">
      <c r="A97" s="34"/>
      <c r="B97" s="15"/>
      <c r="C97" s="15"/>
      <c r="D97" s="15"/>
      <c r="E97" s="15"/>
      <c r="F97" s="15"/>
      <c r="G97" s="15"/>
      <c r="H97" s="15"/>
      <c r="I97" s="15"/>
      <c r="J97" s="15"/>
      <c r="K97" s="103"/>
      <c r="L97" s="103"/>
      <c r="M97" s="15"/>
      <c r="N97" s="15"/>
      <c r="O97" s="24"/>
      <c r="P97" s="24"/>
      <c r="Q97" s="15"/>
      <c r="R97" s="24"/>
      <c r="S97" s="34"/>
      <c r="T97" s="25"/>
      <c r="U97" s="34"/>
    </row>
    <row r="98" spans="1:21" x14ac:dyDescent="0.25">
      <c r="A98" s="34"/>
      <c r="B98" s="25"/>
      <c r="C98" s="42"/>
      <c r="D98" s="42"/>
      <c r="E98" s="25"/>
      <c r="F98" s="25"/>
      <c r="G98" s="42"/>
      <c r="H98" s="42"/>
      <c r="I98" s="25"/>
      <c r="J98" s="67"/>
      <c r="K98" s="67"/>
      <c r="L98" s="67"/>
      <c r="M98" s="25"/>
      <c r="N98" s="25"/>
      <c r="O98" s="42"/>
      <c r="P98" s="42"/>
      <c r="Q98" s="25"/>
      <c r="R98" s="42"/>
      <c r="S98" s="34"/>
      <c r="T98" s="25"/>
      <c r="U98" s="34"/>
    </row>
    <row r="99" spans="1:21" x14ac:dyDescent="0.25">
      <c r="A99" s="34"/>
      <c r="B99" s="25"/>
      <c r="C99" s="42"/>
      <c r="D99" s="42"/>
      <c r="E99" s="25"/>
      <c r="F99" s="25"/>
      <c r="G99" s="42"/>
      <c r="H99" s="42"/>
      <c r="I99" s="25"/>
      <c r="J99" s="67"/>
      <c r="K99" s="67"/>
      <c r="L99" s="67"/>
      <c r="M99" s="25"/>
      <c r="N99" s="25"/>
      <c r="O99" s="42"/>
      <c r="P99" s="42"/>
      <c r="Q99" s="25"/>
      <c r="R99" s="42"/>
      <c r="S99" s="34"/>
      <c r="T99" s="25"/>
      <c r="U99" s="34"/>
    </row>
    <row r="100" spans="1:21" x14ac:dyDescent="0.25">
      <c r="A100" s="34"/>
      <c r="B100" s="25"/>
      <c r="C100" s="42"/>
      <c r="D100" s="42"/>
      <c r="E100" s="25"/>
      <c r="F100" s="25"/>
      <c r="G100" s="42"/>
      <c r="H100" s="42"/>
      <c r="I100" s="25"/>
      <c r="J100" s="67"/>
      <c r="K100" s="67"/>
      <c r="L100" s="67"/>
      <c r="M100" s="25"/>
      <c r="N100" s="25"/>
      <c r="O100" s="42"/>
      <c r="P100" s="42"/>
      <c r="Q100" s="25"/>
      <c r="R100" s="42"/>
      <c r="S100" s="34"/>
      <c r="T100" s="25"/>
      <c r="U100" s="34"/>
    </row>
    <row r="101" spans="1:21" x14ac:dyDescent="0.25">
      <c r="A101" s="34"/>
      <c r="B101" s="25"/>
      <c r="C101" s="42"/>
      <c r="D101" s="42"/>
      <c r="E101" s="25"/>
      <c r="F101" s="25"/>
      <c r="G101" s="42"/>
      <c r="H101" s="42"/>
      <c r="I101" s="25"/>
      <c r="J101" s="67"/>
      <c r="K101" s="67"/>
      <c r="L101" s="67"/>
      <c r="M101" s="25"/>
      <c r="N101" s="25"/>
      <c r="O101" s="42"/>
      <c r="P101" s="42"/>
      <c r="Q101" s="25"/>
      <c r="R101" s="42"/>
      <c r="S101" s="34"/>
      <c r="T101" s="25"/>
      <c r="U101" s="34"/>
    </row>
    <row r="102" spans="1:21" x14ac:dyDescent="0.25">
      <c r="A102" s="34"/>
      <c r="B102" s="34"/>
      <c r="C102" s="42"/>
      <c r="D102" s="42"/>
      <c r="E102" s="25"/>
      <c r="F102" s="25"/>
      <c r="G102" s="42"/>
      <c r="H102" s="42"/>
      <c r="I102" s="25"/>
      <c r="J102" s="67"/>
      <c r="K102" s="67"/>
      <c r="L102" s="67"/>
      <c r="M102" s="25"/>
      <c r="N102" s="25"/>
      <c r="O102" s="42"/>
      <c r="P102" s="42"/>
      <c r="Q102" s="25"/>
      <c r="R102" s="42"/>
      <c r="S102" s="34"/>
      <c r="T102" s="25"/>
      <c r="U102" s="34"/>
    </row>
    <row r="103" spans="1:21" x14ac:dyDescent="0.25">
      <c r="A103" s="34"/>
      <c r="B103" s="34"/>
      <c r="C103" s="42"/>
      <c r="D103" s="42"/>
      <c r="E103" s="25"/>
      <c r="F103" s="25"/>
      <c r="G103" s="42"/>
      <c r="H103" s="42"/>
      <c r="I103" s="25"/>
      <c r="J103" s="67"/>
      <c r="K103" s="67"/>
      <c r="L103" s="67"/>
      <c r="M103" s="25"/>
      <c r="N103" s="25"/>
      <c r="O103" s="42"/>
      <c r="P103" s="42"/>
      <c r="Q103" s="25"/>
      <c r="R103" s="42"/>
      <c r="S103" s="34"/>
      <c r="T103" s="25"/>
      <c r="U103" s="34"/>
    </row>
    <row r="104" spans="1:21" x14ac:dyDescent="0.25">
      <c r="A104" s="34"/>
      <c r="B104" s="25"/>
      <c r="C104" s="42"/>
      <c r="D104" s="42"/>
      <c r="E104" s="25"/>
      <c r="F104" s="25"/>
      <c r="G104" s="42"/>
      <c r="H104" s="42"/>
      <c r="I104" s="25"/>
      <c r="J104" s="67"/>
      <c r="K104" s="67"/>
      <c r="L104" s="67"/>
      <c r="M104" s="25"/>
      <c r="N104" s="25"/>
      <c r="O104" s="42"/>
      <c r="P104" s="42"/>
      <c r="Q104" s="25"/>
      <c r="R104" s="42"/>
      <c r="S104" s="34"/>
      <c r="T104" s="25"/>
      <c r="U104" s="34"/>
    </row>
    <row r="105" spans="1:21" x14ac:dyDescent="0.25">
      <c r="A105" s="34"/>
      <c r="B105" s="25"/>
      <c r="C105" s="42"/>
      <c r="D105" s="42"/>
      <c r="E105" s="25"/>
      <c r="F105" s="25"/>
      <c r="G105" s="42"/>
      <c r="H105" s="42"/>
      <c r="I105" s="25"/>
      <c r="J105" s="67"/>
      <c r="K105" s="67"/>
      <c r="L105" s="67"/>
      <c r="M105" s="25"/>
      <c r="N105" s="25"/>
      <c r="O105" s="42"/>
      <c r="P105" s="42"/>
      <c r="Q105" s="25"/>
      <c r="R105" s="42"/>
      <c r="S105" s="34"/>
      <c r="T105" s="25"/>
      <c r="U105" s="34"/>
    </row>
    <row r="106" spans="1:21" x14ac:dyDescent="0.25">
      <c r="A106" s="34"/>
      <c r="B106" s="25"/>
      <c r="C106" s="42"/>
      <c r="D106" s="42"/>
      <c r="E106" s="25"/>
      <c r="F106" s="25"/>
      <c r="G106" s="42"/>
      <c r="H106" s="42"/>
      <c r="I106" s="25"/>
      <c r="J106" s="67"/>
      <c r="K106" s="67"/>
      <c r="L106" s="67"/>
      <c r="M106" s="25"/>
      <c r="N106" s="25"/>
      <c r="O106" s="42"/>
      <c r="P106" s="42"/>
      <c r="Q106" s="25"/>
      <c r="R106" s="42"/>
      <c r="S106" s="34"/>
      <c r="T106" s="25"/>
      <c r="U106" s="34"/>
    </row>
    <row r="107" spans="1:21" x14ac:dyDescent="0.25">
      <c r="A107" s="34"/>
      <c r="B107" s="25"/>
      <c r="C107" s="42"/>
      <c r="D107" s="42"/>
      <c r="E107" s="25"/>
      <c r="F107" s="25"/>
      <c r="G107" s="42"/>
      <c r="H107" s="42"/>
      <c r="I107" s="25"/>
      <c r="J107" s="67"/>
      <c r="K107" s="67"/>
      <c r="L107" s="67"/>
      <c r="M107" s="25"/>
      <c r="N107" s="25"/>
      <c r="O107" s="42"/>
      <c r="P107" s="42"/>
      <c r="Q107" s="25"/>
      <c r="R107" s="42"/>
      <c r="S107" s="34"/>
      <c r="T107" s="25"/>
      <c r="U107" s="34"/>
    </row>
    <row r="108" spans="1:21" x14ac:dyDescent="0.25">
      <c r="A108" s="34"/>
      <c r="B108" s="57"/>
      <c r="C108" s="42"/>
      <c r="D108" s="42"/>
      <c r="E108" s="25"/>
      <c r="F108" s="25"/>
      <c r="G108" s="42"/>
      <c r="H108" s="42"/>
      <c r="I108" s="25"/>
      <c r="J108" s="67"/>
      <c r="K108" s="67"/>
      <c r="L108" s="67"/>
      <c r="M108" s="25"/>
      <c r="N108" s="25"/>
      <c r="O108" s="42"/>
      <c r="P108" s="42"/>
      <c r="Q108" s="25"/>
      <c r="R108" s="42"/>
      <c r="S108" s="34"/>
      <c r="T108" s="25"/>
      <c r="U108" s="34"/>
    </row>
    <row r="109" spans="1:21" x14ac:dyDescent="0.25">
      <c r="A109" s="34"/>
      <c r="B109" s="57"/>
      <c r="C109" s="42"/>
      <c r="D109" s="42"/>
      <c r="E109" s="25"/>
      <c r="F109" s="25"/>
      <c r="G109" s="42"/>
      <c r="H109" s="42"/>
      <c r="I109" s="25"/>
      <c r="J109" s="67"/>
      <c r="K109" s="67"/>
      <c r="L109" s="67"/>
      <c r="M109" s="25"/>
      <c r="N109" s="25"/>
      <c r="O109" s="42"/>
      <c r="P109" s="42"/>
      <c r="Q109" s="25"/>
      <c r="R109" s="42"/>
      <c r="S109" s="34"/>
      <c r="T109" s="25"/>
      <c r="U109" s="34"/>
    </row>
    <row r="110" spans="1:21" x14ac:dyDescent="0.25">
      <c r="A110" s="34"/>
      <c r="B110" s="57"/>
      <c r="C110" s="42"/>
      <c r="D110" s="42"/>
      <c r="E110" s="25"/>
      <c r="F110" s="25"/>
      <c r="G110" s="42"/>
      <c r="H110" s="42"/>
      <c r="I110" s="25"/>
      <c r="J110" s="67"/>
      <c r="K110" s="67"/>
      <c r="L110" s="67"/>
      <c r="M110" s="25"/>
      <c r="N110" s="25"/>
      <c r="O110" s="42"/>
      <c r="P110" s="42"/>
      <c r="Q110" s="25"/>
      <c r="R110" s="42"/>
      <c r="S110" s="34"/>
      <c r="T110" s="25"/>
      <c r="U110" s="34"/>
    </row>
    <row r="111" spans="1:21" x14ac:dyDescent="0.25">
      <c r="A111" s="34"/>
      <c r="B111" s="57"/>
      <c r="C111" s="42"/>
      <c r="D111" s="42"/>
      <c r="E111" s="25"/>
      <c r="F111" s="25"/>
      <c r="G111" s="42"/>
      <c r="H111" s="42"/>
      <c r="I111" s="25"/>
      <c r="J111" s="67"/>
      <c r="K111" s="67"/>
      <c r="L111" s="67"/>
      <c r="M111" s="25"/>
      <c r="N111" s="25"/>
      <c r="O111" s="42"/>
      <c r="P111" s="42"/>
      <c r="Q111" s="25"/>
      <c r="R111" s="42"/>
      <c r="S111" s="34"/>
      <c r="T111" s="25"/>
      <c r="U111" s="34"/>
    </row>
    <row r="112" spans="1:21" x14ac:dyDescent="0.25">
      <c r="A112" s="34"/>
      <c r="B112" s="25"/>
      <c r="C112" s="42"/>
      <c r="D112" s="42"/>
      <c r="E112" s="25"/>
      <c r="F112" s="25"/>
      <c r="G112" s="42"/>
      <c r="H112" s="42"/>
      <c r="I112" s="25"/>
      <c r="J112" s="67"/>
      <c r="K112" s="67"/>
      <c r="L112" s="67"/>
      <c r="M112" s="25"/>
      <c r="N112" s="25"/>
      <c r="O112" s="42"/>
      <c r="P112" s="42"/>
      <c r="Q112" s="25"/>
      <c r="R112" s="42"/>
      <c r="S112" s="34"/>
      <c r="T112" s="25"/>
      <c r="U112" s="34"/>
    </row>
    <row r="113" spans="1:21" x14ac:dyDescent="0.25">
      <c r="A113" s="34"/>
      <c r="B113" s="25"/>
      <c r="C113" s="42"/>
      <c r="D113" s="42"/>
      <c r="E113" s="25"/>
      <c r="F113" s="25"/>
      <c r="G113" s="42"/>
      <c r="H113" s="42"/>
      <c r="I113" s="25"/>
      <c r="J113" s="67"/>
      <c r="K113" s="67"/>
      <c r="L113" s="67"/>
      <c r="M113" s="25"/>
      <c r="N113" s="25"/>
      <c r="O113" s="42"/>
      <c r="P113" s="42"/>
      <c r="Q113" s="25"/>
      <c r="R113" s="42"/>
      <c r="S113" s="34"/>
      <c r="T113" s="25"/>
      <c r="U113" s="34"/>
    </row>
    <row r="114" spans="1:21" x14ac:dyDescent="0.25">
      <c r="A114" s="34"/>
      <c r="B114" s="57"/>
      <c r="C114" s="42"/>
      <c r="D114" s="42"/>
      <c r="E114" s="25"/>
      <c r="F114" s="25"/>
      <c r="G114" s="42"/>
      <c r="H114" s="42"/>
      <c r="I114" s="25"/>
      <c r="J114" s="67"/>
      <c r="K114" s="67"/>
      <c r="L114" s="67"/>
      <c r="M114" s="25"/>
      <c r="N114" s="25"/>
      <c r="O114" s="42"/>
      <c r="P114" s="42"/>
      <c r="Q114" s="25"/>
      <c r="R114" s="42"/>
      <c r="S114" s="34"/>
      <c r="T114" s="25"/>
      <c r="U114" s="34"/>
    </row>
    <row r="115" spans="1:21" x14ac:dyDescent="0.25">
      <c r="A115" s="34"/>
      <c r="B115" s="57"/>
      <c r="C115" s="42"/>
      <c r="D115" s="42"/>
      <c r="E115" s="25"/>
      <c r="F115" s="25"/>
      <c r="G115" s="42"/>
      <c r="H115" s="42"/>
      <c r="I115" s="25"/>
      <c r="J115" s="67"/>
      <c r="K115" s="67"/>
      <c r="L115" s="67"/>
      <c r="M115" s="25"/>
      <c r="N115" s="25"/>
      <c r="O115" s="42"/>
      <c r="P115" s="42"/>
      <c r="Q115" s="25"/>
      <c r="R115" s="42"/>
      <c r="S115" s="34"/>
      <c r="T115" s="25"/>
      <c r="U115" s="34"/>
    </row>
    <row r="116" spans="1:21" x14ac:dyDescent="0.25">
      <c r="A116" s="34"/>
      <c r="B116" s="34"/>
      <c r="C116" s="42"/>
      <c r="D116" s="42"/>
      <c r="E116" s="25"/>
      <c r="F116" s="25"/>
      <c r="G116" s="42"/>
      <c r="H116" s="42"/>
      <c r="I116" s="25"/>
      <c r="J116" s="67"/>
      <c r="K116" s="67"/>
      <c r="L116" s="67"/>
      <c r="M116" s="25"/>
      <c r="N116" s="25"/>
      <c r="O116" s="42"/>
      <c r="P116" s="42"/>
      <c r="Q116" s="25"/>
      <c r="R116" s="42"/>
      <c r="S116" s="34"/>
      <c r="T116" s="25"/>
      <c r="U116" s="34"/>
    </row>
    <row r="117" spans="1:21" x14ac:dyDescent="0.25">
      <c r="A117" s="34"/>
      <c r="B117" s="34"/>
      <c r="C117" s="42"/>
      <c r="D117" s="42"/>
      <c r="E117" s="25"/>
      <c r="F117" s="25"/>
      <c r="G117" s="42"/>
      <c r="H117" s="42"/>
      <c r="I117" s="25"/>
      <c r="J117" s="67"/>
      <c r="K117" s="67"/>
      <c r="L117" s="67"/>
      <c r="M117" s="25"/>
      <c r="N117" s="25"/>
      <c r="O117" s="42"/>
      <c r="P117" s="42"/>
      <c r="Q117" s="25"/>
      <c r="R117" s="42"/>
      <c r="S117" s="34"/>
      <c r="T117" s="25"/>
      <c r="U117" s="34"/>
    </row>
    <row r="118" spans="1:21" x14ac:dyDescent="0.25">
      <c r="A118" s="34"/>
      <c r="B118" s="57"/>
      <c r="C118" s="42"/>
      <c r="D118" s="42"/>
      <c r="E118" s="25"/>
      <c r="F118" s="25"/>
      <c r="G118" s="42"/>
      <c r="H118" s="42"/>
      <c r="I118" s="25"/>
      <c r="J118" s="67"/>
      <c r="K118" s="67"/>
      <c r="L118" s="67"/>
      <c r="M118" s="25"/>
      <c r="N118" s="25"/>
      <c r="O118" s="42"/>
      <c r="P118" s="42"/>
      <c r="Q118" s="25"/>
      <c r="R118" s="42"/>
      <c r="S118" s="34"/>
      <c r="T118" s="25"/>
      <c r="U118" s="34"/>
    </row>
    <row r="119" spans="1:21" x14ac:dyDescent="0.25">
      <c r="A119" s="34"/>
      <c r="B119" s="57"/>
      <c r="C119" s="42"/>
      <c r="D119" s="42"/>
      <c r="E119" s="25"/>
      <c r="F119" s="25"/>
      <c r="G119" s="42"/>
      <c r="H119" s="42"/>
      <c r="I119" s="25"/>
      <c r="J119" s="67"/>
      <c r="K119" s="67"/>
      <c r="L119" s="67"/>
      <c r="M119" s="25"/>
      <c r="N119" s="25"/>
      <c r="O119" s="42"/>
      <c r="P119" s="42"/>
      <c r="Q119" s="25"/>
      <c r="R119" s="42"/>
      <c r="S119" s="34"/>
      <c r="T119" s="25"/>
      <c r="U119" s="34"/>
    </row>
    <row r="120" spans="1:21" x14ac:dyDescent="0.25">
      <c r="A120" s="34"/>
      <c r="B120" s="57"/>
      <c r="C120" s="42"/>
      <c r="D120" s="42"/>
      <c r="E120" s="25"/>
      <c r="F120" s="25"/>
      <c r="G120" s="42"/>
      <c r="H120" s="42"/>
      <c r="I120" s="25"/>
      <c r="J120" s="67"/>
      <c r="K120" s="67"/>
      <c r="L120" s="67"/>
      <c r="M120" s="25"/>
      <c r="N120" s="25"/>
      <c r="O120" s="42"/>
      <c r="P120" s="42"/>
      <c r="Q120" s="25"/>
      <c r="R120" s="42"/>
      <c r="S120" s="34"/>
      <c r="T120" s="25"/>
      <c r="U120" s="34"/>
    </row>
    <row r="121" spans="1:21" x14ac:dyDescent="0.25">
      <c r="A121" s="34"/>
      <c r="B121" s="57"/>
      <c r="C121" s="42"/>
      <c r="D121" s="42"/>
      <c r="E121" s="25"/>
      <c r="F121" s="25"/>
      <c r="G121" s="42"/>
      <c r="H121" s="42"/>
      <c r="I121" s="25"/>
      <c r="J121" s="67"/>
      <c r="K121" s="67"/>
      <c r="L121" s="67"/>
      <c r="M121" s="25"/>
      <c r="N121" s="25"/>
      <c r="O121" s="42"/>
      <c r="P121" s="42"/>
      <c r="Q121" s="25"/>
      <c r="R121" s="42"/>
      <c r="S121" s="34"/>
      <c r="T121" s="25"/>
      <c r="U121" s="34"/>
    </row>
    <row r="122" spans="1:21" x14ac:dyDescent="0.25">
      <c r="A122" s="34"/>
      <c r="B122" s="57"/>
      <c r="C122" s="42"/>
      <c r="D122" s="42"/>
      <c r="E122" s="25"/>
      <c r="F122" s="25"/>
      <c r="G122" s="42"/>
      <c r="H122" s="42"/>
      <c r="I122" s="25"/>
      <c r="J122" s="67"/>
      <c r="K122" s="67"/>
      <c r="L122" s="67"/>
      <c r="M122" s="25"/>
      <c r="N122" s="25"/>
      <c r="O122" s="42"/>
      <c r="P122" s="42"/>
      <c r="Q122" s="25"/>
      <c r="R122" s="42"/>
      <c r="S122" s="34"/>
      <c r="T122" s="25"/>
      <c r="U122" s="34"/>
    </row>
    <row r="123" spans="1:21" x14ac:dyDescent="0.25">
      <c r="A123" s="34"/>
      <c r="B123" s="57"/>
      <c r="C123" s="42"/>
      <c r="D123" s="42"/>
      <c r="E123" s="25"/>
      <c r="F123" s="25"/>
      <c r="G123" s="42"/>
      <c r="H123" s="42"/>
      <c r="I123" s="25"/>
      <c r="J123" s="67"/>
      <c r="K123" s="67"/>
      <c r="L123" s="67"/>
      <c r="M123" s="25"/>
      <c r="N123" s="25"/>
      <c r="O123" s="42"/>
      <c r="P123" s="42"/>
      <c r="Q123" s="25"/>
      <c r="R123" s="42"/>
      <c r="S123" s="34"/>
      <c r="T123" s="25"/>
      <c r="U123" s="34"/>
    </row>
    <row r="124" spans="1:21" x14ac:dyDescent="0.25">
      <c r="A124" s="34"/>
      <c r="B124" s="57"/>
      <c r="C124" s="42"/>
      <c r="D124" s="42"/>
      <c r="E124" s="25"/>
      <c r="F124" s="25"/>
      <c r="G124" s="42"/>
      <c r="H124" s="42"/>
      <c r="I124" s="25"/>
      <c r="J124" s="67"/>
      <c r="K124" s="67"/>
      <c r="L124" s="67"/>
      <c r="M124" s="25"/>
      <c r="N124" s="25"/>
      <c r="O124" s="42"/>
      <c r="P124" s="42"/>
      <c r="Q124" s="25"/>
      <c r="R124" s="42"/>
      <c r="S124" s="34"/>
      <c r="T124" s="25"/>
      <c r="U124" s="34"/>
    </row>
    <row r="125" spans="1:21" x14ac:dyDescent="0.25">
      <c r="A125" s="33"/>
      <c r="B125" s="34"/>
      <c r="C125" s="34"/>
      <c r="D125" s="34"/>
      <c r="E125" s="34"/>
      <c r="F125" s="34"/>
      <c r="G125" s="34"/>
      <c r="H125" s="34"/>
      <c r="I125" s="34"/>
      <c r="J125" s="25"/>
      <c r="K125" s="67"/>
      <c r="L125" s="67"/>
      <c r="M125" s="25"/>
      <c r="N125" s="25"/>
      <c r="O125" s="42"/>
      <c r="P125" s="42"/>
      <c r="Q125" s="25"/>
      <c r="R125" s="42"/>
      <c r="S125" s="34"/>
      <c r="T125" s="25"/>
      <c r="U125" s="34"/>
    </row>
    <row r="126" spans="1:21" x14ac:dyDescent="0.25">
      <c r="A126" s="34"/>
      <c r="B126" s="15"/>
      <c r="C126" s="15"/>
      <c r="D126" s="15"/>
      <c r="E126" s="15"/>
      <c r="F126" s="15"/>
      <c r="G126" s="15"/>
      <c r="H126" s="15"/>
      <c r="I126" s="15"/>
      <c r="J126" s="15"/>
      <c r="K126" s="103"/>
      <c r="L126" s="103"/>
      <c r="M126" s="15"/>
      <c r="N126" s="15"/>
      <c r="O126" s="24"/>
      <c r="P126" s="24"/>
      <c r="Q126" s="15"/>
      <c r="R126" s="24"/>
      <c r="S126" s="34"/>
      <c r="T126" s="25"/>
      <c r="U126" s="34"/>
    </row>
    <row r="127" spans="1:21" x14ac:dyDescent="0.25">
      <c r="A127" s="34"/>
      <c r="B127" s="25"/>
      <c r="C127" s="42"/>
      <c r="D127" s="42"/>
      <c r="E127" s="25"/>
      <c r="F127" s="25"/>
      <c r="G127" s="42"/>
      <c r="H127" s="42"/>
      <c r="I127" s="25"/>
      <c r="J127" s="67"/>
      <c r="K127" s="67"/>
      <c r="L127" s="67"/>
      <c r="M127" s="25"/>
      <c r="N127" s="25"/>
      <c r="O127" s="42"/>
      <c r="P127" s="42"/>
      <c r="Q127" s="25"/>
      <c r="R127" s="42"/>
      <c r="S127" s="34"/>
      <c r="T127" s="25"/>
      <c r="U127" s="34"/>
    </row>
    <row r="128" spans="1:21" x14ac:dyDescent="0.25">
      <c r="A128" s="34"/>
      <c r="B128" s="25"/>
      <c r="C128" s="42"/>
      <c r="D128" s="42"/>
      <c r="E128" s="25"/>
      <c r="F128" s="25"/>
      <c r="G128" s="42"/>
      <c r="H128" s="42"/>
      <c r="I128" s="25"/>
      <c r="J128" s="67"/>
      <c r="K128" s="67"/>
      <c r="L128" s="67"/>
      <c r="M128" s="25"/>
      <c r="N128" s="25"/>
      <c r="O128" s="42"/>
      <c r="P128" s="42"/>
      <c r="Q128" s="25"/>
      <c r="R128" s="42"/>
      <c r="S128" s="34"/>
      <c r="T128" s="25"/>
      <c r="U128" s="34"/>
    </row>
    <row r="129" spans="1:21" x14ac:dyDescent="0.25">
      <c r="A129" s="34"/>
      <c r="B129" s="25"/>
      <c r="C129" s="42"/>
      <c r="D129" s="42"/>
      <c r="E129" s="25"/>
      <c r="F129" s="25"/>
      <c r="G129" s="42"/>
      <c r="H129" s="42"/>
      <c r="I129" s="25"/>
      <c r="J129" s="67"/>
      <c r="K129" s="67"/>
      <c r="L129" s="67"/>
      <c r="M129" s="25"/>
      <c r="N129" s="25"/>
      <c r="O129" s="42"/>
      <c r="P129" s="42"/>
      <c r="Q129" s="25"/>
      <c r="R129" s="42"/>
      <c r="S129" s="34"/>
      <c r="T129" s="25"/>
      <c r="U129" s="34"/>
    </row>
    <row r="130" spans="1:21" x14ac:dyDescent="0.25">
      <c r="A130" s="34"/>
      <c r="B130" s="25"/>
      <c r="C130" s="42"/>
      <c r="D130" s="42"/>
      <c r="E130" s="25"/>
      <c r="F130" s="25"/>
      <c r="G130" s="42"/>
      <c r="H130" s="42"/>
      <c r="I130" s="25"/>
      <c r="J130" s="67"/>
      <c r="K130" s="67"/>
      <c r="L130" s="67"/>
      <c r="M130" s="25"/>
      <c r="N130" s="25"/>
      <c r="O130" s="42"/>
      <c r="P130" s="42"/>
      <c r="Q130" s="25"/>
      <c r="R130" s="42"/>
      <c r="S130" s="34"/>
      <c r="T130" s="25"/>
      <c r="U130" s="34"/>
    </row>
    <row r="131" spans="1:21" x14ac:dyDescent="0.25">
      <c r="A131" s="34"/>
      <c r="B131" s="34"/>
      <c r="C131" s="42"/>
      <c r="D131" s="42"/>
      <c r="E131" s="25"/>
      <c r="F131" s="25"/>
      <c r="G131" s="42"/>
      <c r="H131" s="42"/>
      <c r="I131" s="25"/>
      <c r="J131" s="67"/>
      <c r="K131" s="67"/>
      <c r="L131" s="67"/>
      <c r="M131" s="25"/>
      <c r="N131" s="25"/>
      <c r="O131" s="42"/>
      <c r="P131" s="42"/>
      <c r="Q131" s="25"/>
      <c r="R131" s="42"/>
      <c r="S131" s="34"/>
      <c r="T131" s="25"/>
      <c r="U131" s="34"/>
    </row>
    <row r="132" spans="1:21" x14ac:dyDescent="0.25">
      <c r="A132" s="34"/>
      <c r="B132" s="34"/>
      <c r="C132" s="42"/>
      <c r="D132" s="42"/>
      <c r="E132" s="25"/>
      <c r="F132" s="25"/>
      <c r="G132" s="42"/>
      <c r="H132" s="42"/>
      <c r="I132" s="25"/>
      <c r="J132" s="67"/>
      <c r="K132" s="67"/>
      <c r="L132" s="67"/>
      <c r="M132" s="25"/>
      <c r="N132" s="25"/>
      <c r="O132" s="42"/>
      <c r="P132" s="42"/>
      <c r="Q132" s="25"/>
      <c r="R132" s="42"/>
      <c r="S132" s="34"/>
      <c r="T132" s="25"/>
      <c r="U132" s="34"/>
    </row>
    <row r="133" spans="1:21" x14ac:dyDescent="0.25">
      <c r="A133" s="34"/>
      <c r="B133" s="25"/>
      <c r="C133" s="42"/>
      <c r="D133" s="42"/>
      <c r="E133" s="25"/>
      <c r="F133" s="25"/>
      <c r="G133" s="42"/>
      <c r="H133" s="42"/>
      <c r="I133" s="25"/>
      <c r="J133" s="67"/>
      <c r="K133" s="67"/>
      <c r="L133" s="67"/>
      <c r="M133" s="25"/>
      <c r="N133" s="25"/>
      <c r="O133" s="42"/>
      <c r="P133" s="42"/>
      <c r="Q133" s="25"/>
      <c r="R133" s="42"/>
      <c r="S133" s="34"/>
      <c r="T133" s="25"/>
      <c r="U133" s="34"/>
    </row>
    <row r="134" spans="1:21" x14ac:dyDescent="0.25">
      <c r="A134" s="34"/>
      <c r="B134" s="25"/>
      <c r="C134" s="42"/>
      <c r="D134" s="42"/>
      <c r="E134" s="25"/>
      <c r="F134" s="25"/>
      <c r="G134" s="42"/>
      <c r="H134" s="42"/>
      <c r="I134" s="25"/>
      <c r="J134" s="67"/>
      <c r="K134" s="67"/>
      <c r="L134" s="67"/>
      <c r="M134" s="25"/>
      <c r="N134" s="25"/>
      <c r="O134" s="42"/>
      <c r="P134" s="42"/>
      <c r="Q134" s="25"/>
      <c r="R134" s="42"/>
      <c r="S134" s="34"/>
      <c r="T134" s="25"/>
      <c r="U134" s="34"/>
    </row>
    <row r="135" spans="1:21" x14ac:dyDescent="0.25">
      <c r="A135" s="34"/>
      <c r="B135" s="25"/>
      <c r="C135" s="42"/>
      <c r="D135" s="42"/>
      <c r="E135" s="25"/>
      <c r="F135" s="25"/>
      <c r="G135" s="42"/>
      <c r="H135" s="42"/>
      <c r="I135" s="25"/>
      <c r="J135" s="67"/>
      <c r="K135" s="67"/>
      <c r="L135" s="67"/>
      <c r="M135" s="25"/>
      <c r="N135" s="25"/>
      <c r="O135" s="42"/>
      <c r="P135" s="42"/>
      <c r="Q135" s="25"/>
      <c r="R135" s="42"/>
      <c r="S135" s="34"/>
      <c r="T135" s="25"/>
      <c r="U135" s="34"/>
    </row>
    <row r="136" spans="1:21" x14ac:dyDescent="0.25">
      <c r="A136" s="34"/>
      <c r="B136" s="25"/>
      <c r="C136" s="42"/>
      <c r="D136" s="42"/>
      <c r="E136" s="25"/>
      <c r="F136" s="25"/>
      <c r="G136" s="42"/>
      <c r="H136" s="42"/>
      <c r="I136" s="25"/>
      <c r="J136" s="67"/>
      <c r="K136" s="67"/>
      <c r="L136" s="67"/>
      <c r="M136" s="25"/>
      <c r="N136" s="25"/>
      <c r="O136" s="42"/>
      <c r="P136" s="42"/>
      <c r="Q136" s="25"/>
      <c r="R136" s="42"/>
      <c r="S136" s="34"/>
      <c r="T136" s="25"/>
      <c r="U136" s="34"/>
    </row>
    <row r="137" spans="1:21" x14ac:dyDescent="0.25">
      <c r="A137" s="34"/>
      <c r="B137" s="57"/>
      <c r="C137" s="42"/>
      <c r="D137" s="42"/>
      <c r="E137" s="25"/>
      <c r="F137" s="25"/>
      <c r="G137" s="42"/>
      <c r="H137" s="42"/>
      <c r="I137" s="25"/>
      <c r="J137" s="67"/>
      <c r="K137" s="67"/>
      <c r="L137" s="67"/>
      <c r="M137" s="25"/>
      <c r="N137" s="25"/>
      <c r="O137" s="42"/>
      <c r="P137" s="42"/>
      <c r="Q137" s="25"/>
      <c r="R137" s="42"/>
      <c r="S137" s="34"/>
      <c r="T137" s="25"/>
      <c r="U137" s="34"/>
    </row>
    <row r="138" spans="1:21" x14ac:dyDescent="0.25">
      <c r="A138" s="34"/>
      <c r="B138" s="57"/>
      <c r="C138" s="42"/>
      <c r="D138" s="42"/>
      <c r="E138" s="25"/>
      <c r="F138" s="25"/>
      <c r="G138" s="42"/>
      <c r="H138" s="42"/>
      <c r="I138" s="25"/>
      <c r="J138" s="67"/>
      <c r="K138" s="67"/>
      <c r="L138" s="67"/>
      <c r="M138" s="25"/>
      <c r="N138" s="25"/>
      <c r="O138" s="42"/>
      <c r="P138" s="42"/>
      <c r="Q138" s="25"/>
      <c r="R138" s="42"/>
      <c r="S138" s="34"/>
      <c r="T138" s="25"/>
      <c r="U138" s="34"/>
    </row>
    <row r="139" spans="1:21" x14ac:dyDescent="0.25">
      <c r="A139" s="34"/>
      <c r="B139" s="57"/>
      <c r="C139" s="42"/>
      <c r="D139" s="42"/>
      <c r="E139" s="25"/>
      <c r="F139" s="25"/>
      <c r="G139" s="42"/>
      <c r="H139" s="42"/>
      <c r="I139" s="25"/>
      <c r="J139" s="67"/>
      <c r="K139" s="67"/>
      <c r="L139" s="67"/>
      <c r="M139" s="25"/>
      <c r="N139" s="25"/>
      <c r="O139" s="42"/>
      <c r="P139" s="42"/>
      <c r="Q139" s="25"/>
      <c r="R139" s="42"/>
      <c r="S139" s="34"/>
      <c r="T139" s="25"/>
      <c r="U139" s="34"/>
    </row>
    <row r="140" spans="1:21" x14ac:dyDescent="0.25">
      <c r="A140" s="34"/>
      <c r="B140" s="57"/>
      <c r="C140" s="42"/>
      <c r="D140" s="42"/>
      <c r="E140" s="25"/>
      <c r="F140" s="25"/>
      <c r="G140" s="42"/>
      <c r="H140" s="42"/>
      <c r="I140" s="25"/>
      <c r="J140" s="67"/>
      <c r="K140" s="67"/>
      <c r="L140" s="67"/>
      <c r="M140" s="25"/>
      <c r="N140" s="25"/>
      <c r="O140" s="42"/>
      <c r="P140" s="42"/>
      <c r="Q140" s="25"/>
      <c r="R140" s="42"/>
      <c r="S140" s="34"/>
      <c r="T140" s="25"/>
      <c r="U140" s="34"/>
    </row>
    <row r="141" spans="1:21" x14ac:dyDescent="0.25">
      <c r="A141" s="34"/>
      <c r="B141" s="25"/>
      <c r="C141" s="42"/>
      <c r="D141" s="42"/>
      <c r="E141" s="25"/>
      <c r="F141" s="25"/>
      <c r="G141" s="42"/>
      <c r="H141" s="42"/>
      <c r="I141" s="25"/>
      <c r="J141" s="67"/>
      <c r="K141" s="67"/>
      <c r="L141" s="67"/>
      <c r="M141" s="25"/>
      <c r="N141" s="25"/>
      <c r="O141" s="42"/>
      <c r="P141" s="42"/>
      <c r="Q141" s="25"/>
      <c r="R141" s="42"/>
      <c r="S141" s="34"/>
      <c r="T141" s="25"/>
      <c r="U141" s="34"/>
    </row>
    <row r="142" spans="1:21" x14ac:dyDescent="0.25">
      <c r="A142" s="34"/>
      <c r="B142" s="25"/>
      <c r="C142" s="42"/>
      <c r="D142" s="42"/>
      <c r="E142" s="25"/>
      <c r="F142" s="25"/>
      <c r="G142" s="42"/>
      <c r="H142" s="42"/>
      <c r="I142" s="25"/>
      <c r="J142" s="67"/>
      <c r="K142" s="67"/>
      <c r="L142" s="67"/>
      <c r="M142" s="25"/>
      <c r="N142" s="25"/>
      <c r="O142" s="42"/>
      <c r="P142" s="42"/>
      <c r="Q142" s="25"/>
      <c r="R142" s="42"/>
      <c r="S142" s="34"/>
      <c r="T142" s="25"/>
      <c r="U142" s="34"/>
    </row>
    <row r="143" spans="1:21" x14ac:dyDescent="0.25">
      <c r="A143" s="34"/>
      <c r="B143" s="57"/>
      <c r="C143" s="42"/>
      <c r="D143" s="42"/>
      <c r="E143" s="25"/>
      <c r="F143" s="25"/>
      <c r="G143" s="42"/>
      <c r="H143" s="42"/>
      <c r="I143" s="25"/>
      <c r="J143" s="67"/>
      <c r="K143" s="67"/>
      <c r="L143" s="67"/>
      <c r="M143" s="25"/>
      <c r="N143" s="25"/>
      <c r="O143" s="42"/>
      <c r="P143" s="42"/>
      <c r="Q143" s="25"/>
      <c r="R143" s="42"/>
      <c r="S143" s="34"/>
      <c r="T143" s="25"/>
      <c r="U143" s="34"/>
    </row>
    <row r="144" spans="1:21" x14ac:dyDescent="0.25">
      <c r="A144" s="34"/>
      <c r="B144" s="57"/>
      <c r="C144" s="42"/>
      <c r="D144" s="42"/>
      <c r="E144" s="25"/>
      <c r="F144" s="25"/>
      <c r="G144" s="42"/>
      <c r="H144" s="42"/>
      <c r="I144" s="25"/>
      <c r="J144" s="67"/>
      <c r="K144" s="67"/>
      <c r="L144" s="67"/>
      <c r="M144" s="25"/>
      <c r="N144" s="25"/>
      <c r="O144" s="42"/>
      <c r="P144" s="42"/>
      <c r="Q144" s="25"/>
      <c r="R144" s="42"/>
      <c r="S144" s="34"/>
      <c r="T144" s="25"/>
      <c r="U144" s="34"/>
    </row>
    <row r="145" spans="1:21" x14ac:dyDescent="0.25">
      <c r="A145" s="34"/>
      <c r="B145" s="34"/>
      <c r="C145" s="42"/>
      <c r="D145" s="42"/>
      <c r="E145" s="25"/>
      <c r="F145" s="25"/>
      <c r="G145" s="42"/>
      <c r="H145" s="42"/>
      <c r="I145" s="25"/>
      <c r="J145" s="67"/>
      <c r="K145" s="67"/>
      <c r="L145" s="67"/>
      <c r="M145" s="25"/>
      <c r="N145" s="25"/>
      <c r="O145" s="42"/>
      <c r="P145" s="42"/>
      <c r="Q145" s="25"/>
      <c r="R145" s="42"/>
      <c r="S145" s="34"/>
      <c r="T145" s="25"/>
      <c r="U145" s="34"/>
    </row>
    <row r="146" spans="1:21" x14ac:dyDescent="0.25">
      <c r="A146" s="34"/>
      <c r="B146" s="34"/>
      <c r="C146" s="42"/>
      <c r="D146" s="42"/>
      <c r="E146" s="25"/>
      <c r="F146" s="25"/>
      <c r="G146" s="42"/>
      <c r="H146" s="42"/>
      <c r="I146" s="25"/>
      <c r="J146" s="67"/>
      <c r="K146" s="67"/>
      <c r="L146" s="67"/>
      <c r="M146" s="25"/>
      <c r="N146" s="25"/>
      <c r="O146" s="42"/>
      <c r="P146" s="42"/>
      <c r="Q146" s="25"/>
      <c r="R146" s="42"/>
      <c r="S146" s="34"/>
      <c r="T146" s="25"/>
      <c r="U146" s="34"/>
    </row>
    <row r="147" spans="1:21" x14ac:dyDescent="0.25">
      <c r="A147" s="34"/>
      <c r="B147" s="57"/>
      <c r="C147" s="42"/>
      <c r="D147" s="42"/>
      <c r="E147" s="25"/>
      <c r="F147" s="25"/>
      <c r="G147" s="42"/>
      <c r="H147" s="42"/>
      <c r="I147" s="25"/>
      <c r="J147" s="67"/>
      <c r="K147" s="67"/>
      <c r="L147" s="67"/>
      <c r="M147" s="25"/>
      <c r="N147" s="25"/>
      <c r="O147" s="42"/>
      <c r="P147" s="42"/>
      <c r="Q147" s="25"/>
      <c r="R147" s="42"/>
      <c r="S147" s="34"/>
      <c r="T147" s="25"/>
      <c r="U147" s="34"/>
    </row>
    <row r="148" spans="1:21" x14ac:dyDescent="0.25">
      <c r="A148" s="34"/>
      <c r="B148" s="57"/>
      <c r="C148" s="42"/>
      <c r="D148" s="42"/>
      <c r="E148" s="25"/>
      <c r="F148" s="25"/>
      <c r="G148" s="42"/>
      <c r="H148" s="42"/>
      <c r="I148" s="25"/>
      <c r="J148" s="67"/>
      <c r="K148" s="67"/>
      <c r="L148" s="67"/>
      <c r="M148" s="25"/>
      <c r="N148" s="25"/>
      <c r="O148" s="42"/>
      <c r="P148" s="42"/>
      <c r="Q148" s="25"/>
      <c r="R148" s="42"/>
      <c r="S148" s="34"/>
      <c r="T148" s="25"/>
      <c r="U148" s="34"/>
    </row>
    <row r="149" spans="1:21" x14ac:dyDescent="0.25">
      <c r="A149" s="34"/>
      <c r="B149" s="57"/>
      <c r="C149" s="42"/>
      <c r="D149" s="42"/>
      <c r="E149" s="25"/>
      <c r="F149" s="25"/>
      <c r="G149" s="42"/>
      <c r="H149" s="42"/>
      <c r="I149" s="25"/>
      <c r="J149" s="67"/>
      <c r="K149" s="67"/>
      <c r="L149" s="67"/>
      <c r="M149" s="25"/>
      <c r="N149" s="25"/>
      <c r="O149" s="42"/>
      <c r="P149" s="42"/>
      <c r="Q149" s="25"/>
      <c r="R149" s="42"/>
      <c r="S149" s="34"/>
      <c r="T149" s="25"/>
      <c r="U149" s="34"/>
    </row>
    <row r="150" spans="1:21" x14ac:dyDescent="0.25">
      <c r="A150" s="34"/>
      <c r="B150" s="57"/>
      <c r="C150" s="42"/>
      <c r="D150" s="42"/>
      <c r="E150" s="25"/>
      <c r="F150" s="25"/>
      <c r="G150" s="42"/>
      <c r="H150" s="42"/>
      <c r="I150" s="25"/>
      <c r="J150" s="67"/>
      <c r="K150" s="67"/>
      <c r="L150" s="67"/>
      <c r="M150" s="25"/>
      <c r="N150" s="25"/>
      <c r="O150" s="42"/>
      <c r="P150" s="42"/>
      <c r="Q150" s="25"/>
      <c r="R150" s="42"/>
      <c r="S150" s="34"/>
      <c r="T150" s="25"/>
      <c r="U150" s="34"/>
    </row>
    <row r="151" spans="1:21" x14ac:dyDescent="0.25">
      <c r="A151" s="34"/>
      <c r="B151" s="57"/>
      <c r="C151" s="42"/>
      <c r="D151" s="42"/>
      <c r="E151" s="25"/>
      <c r="F151" s="25"/>
      <c r="G151" s="42"/>
      <c r="H151" s="42"/>
      <c r="I151" s="25"/>
      <c r="J151" s="67"/>
      <c r="K151" s="67"/>
      <c r="L151" s="67"/>
      <c r="M151" s="25"/>
      <c r="N151" s="25"/>
      <c r="O151" s="42"/>
      <c r="P151" s="42"/>
      <c r="Q151" s="25"/>
      <c r="R151" s="42"/>
      <c r="S151" s="34"/>
      <c r="T151" s="25"/>
      <c r="U151" s="34"/>
    </row>
    <row r="152" spans="1:21" x14ac:dyDescent="0.25">
      <c r="A152" s="34"/>
      <c r="B152" s="57"/>
      <c r="C152" s="42"/>
      <c r="D152" s="42"/>
      <c r="E152" s="25"/>
      <c r="F152" s="25"/>
      <c r="G152" s="42"/>
      <c r="H152" s="42"/>
      <c r="I152" s="25"/>
      <c r="J152" s="67"/>
      <c r="K152" s="67"/>
      <c r="L152" s="67"/>
      <c r="M152" s="25"/>
      <c r="N152" s="25"/>
      <c r="O152" s="42"/>
      <c r="P152" s="42"/>
      <c r="Q152" s="25"/>
      <c r="R152" s="42"/>
      <c r="S152" s="34"/>
      <c r="T152" s="25"/>
      <c r="U152" s="34"/>
    </row>
    <row r="153" spans="1:21" x14ac:dyDescent="0.25">
      <c r="A153" s="34"/>
      <c r="B153" s="57"/>
      <c r="C153" s="42"/>
      <c r="D153" s="42"/>
      <c r="E153" s="25"/>
      <c r="F153" s="25"/>
      <c r="G153" s="42"/>
      <c r="H153" s="42"/>
      <c r="I153" s="25"/>
      <c r="J153" s="67"/>
      <c r="K153" s="67"/>
      <c r="L153" s="67"/>
      <c r="M153" s="25"/>
      <c r="N153" s="25"/>
      <c r="O153" s="42"/>
      <c r="P153" s="42"/>
      <c r="Q153" s="25"/>
      <c r="R153" s="42"/>
      <c r="S153" s="34"/>
      <c r="T153" s="25"/>
      <c r="U153" s="34"/>
    </row>
    <row r="154" spans="1:21" x14ac:dyDescent="0.25">
      <c r="A154" s="33"/>
      <c r="B154" s="34"/>
      <c r="C154" s="34"/>
      <c r="D154" s="34"/>
      <c r="E154" s="34"/>
      <c r="F154" s="34"/>
      <c r="G154" s="34"/>
      <c r="H154" s="34"/>
      <c r="I154" s="34"/>
      <c r="J154" s="25"/>
      <c r="K154" s="67"/>
      <c r="L154" s="67"/>
      <c r="M154" s="25"/>
      <c r="N154" s="25"/>
      <c r="O154" s="42"/>
      <c r="P154" s="42"/>
      <c r="Q154" s="25"/>
      <c r="R154" s="42"/>
      <c r="S154" s="34"/>
      <c r="T154" s="25"/>
      <c r="U154" s="34"/>
    </row>
    <row r="155" spans="1:21" x14ac:dyDescent="0.25">
      <c r="A155" s="34"/>
      <c r="B155" s="15"/>
      <c r="C155" s="15"/>
      <c r="D155" s="15"/>
      <c r="E155" s="15"/>
      <c r="F155" s="15"/>
      <c r="G155" s="15"/>
      <c r="H155" s="15"/>
      <c r="I155" s="15"/>
      <c r="J155" s="15"/>
      <c r="K155" s="103"/>
      <c r="L155" s="103"/>
      <c r="M155" s="15"/>
      <c r="N155" s="15"/>
      <c r="O155" s="24"/>
      <c r="P155" s="24"/>
      <c r="Q155" s="15"/>
      <c r="R155" s="24"/>
      <c r="S155" s="34"/>
      <c r="T155" s="25"/>
      <c r="U155" s="34"/>
    </row>
    <row r="156" spans="1:21" x14ac:dyDescent="0.25">
      <c r="A156" s="34"/>
      <c r="B156" s="25"/>
      <c r="C156" s="42"/>
      <c r="D156" s="42"/>
      <c r="E156" s="25"/>
      <c r="F156" s="25"/>
      <c r="G156" s="42"/>
      <c r="H156" s="42"/>
      <c r="I156" s="25"/>
      <c r="J156" s="67"/>
      <c r="K156" s="67"/>
      <c r="L156" s="67"/>
      <c r="M156" s="25"/>
      <c r="N156" s="25"/>
      <c r="O156" s="42"/>
      <c r="P156" s="42"/>
      <c r="Q156" s="25"/>
      <c r="R156" s="42"/>
      <c r="S156" s="34"/>
      <c r="T156" s="25"/>
      <c r="U156" s="34"/>
    </row>
    <row r="157" spans="1:21" x14ac:dyDescent="0.25">
      <c r="A157" s="34"/>
      <c r="B157" s="25"/>
      <c r="C157" s="42"/>
      <c r="D157" s="42"/>
      <c r="E157" s="25"/>
      <c r="F157" s="25"/>
      <c r="G157" s="42"/>
      <c r="H157" s="42"/>
      <c r="I157" s="25"/>
      <c r="J157" s="67"/>
      <c r="K157" s="67"/>
      <c r="L157" s="67"/>
      <c r="M157" s="25"/>
      <c r="N157" s="25"/>
      <c r="O157" s="42"/>
      <c r="P157" s="42"/>
      <c r="Q157" s="25"/>
      <c r="R157" s="42"/>
      <c r="S157" s="34"/>
      <c r="T157" s="25"/>
      <c r="U157" s="34"/>
    </row>
    <row r="158" spans="1:21" x14ac:dyDescent="0.25">
      <c r="A158" s="34"/>
      <c r="B158" s="25"/>
      <c r="C158" s="42"/>
      <c r="D158" s="42"/>
      <c r="E158" s="25"/>
      <c r="F158" s="25"/>
      <c r="G158" s="42"/>
      <c r="H158" s="42"/>
      <c r="I158" s="25"/>
      <c r="J158" s="67"/>
      <c r="K158" s="67"/>
      <c r="L158" s="67"/>
      <c r="M158" s="25"/>
      <c r="N158" s="25"/>
      <c r="O158" s="42"/>
      <c r="P158" s="42"/>
      <c r="Q158" s="25"/>
      <c r="R158" s="42"/>
      <c r="S158" s="34"/>
      <c r="T158" s="25"/>
      <c r="U158" s="34"/>
    </row>
    <row r="159" spans="1:21" x14ac:dyDescent="0.25">
      <c r="A159" s="34"/>
      <c r="B159" s="25"/>
      <c r="C159" s="42"/>
      <c r="D159" s="42"/>
      <c r="E159" s="25"/>
      <c r="F159" s="25"/>
      <c r="G159" s="42"/>
      <c r="H159" s="42"/>
      <c r="I159" s="25"/>
      <c r="J159" s="67"/>
      <c r="K159" s="67"/>
      <c r="L159" s="67"/>
      <c r="M159" s="25"/>
      <c r="N159" s="25"/>
      <c r="O159" s="42"/>
      <c r="P159" s="42"/>
      <c r="Q159" s="25"/>
      <c r="R159" s="42"/>
      <c r="S159" s="34"/>
      <c r="T159" s="25"/>
      <c r="U159" s="34"/>
    </row>
    <row r="160" spans="1:21" x14ac:dyDescent="0.25">
      <c r="A160" s="34"/>
      <c r="B160" s="34"/>
      <c r="C160" s="42"/>
      <c r="D160" s="42"/>
      <c r="E160" s="25"/>
      <c r="F160" s="25"/>
      <c r="G160" s="42"/>
      <c r="H160" s="42"/>
      <c r="I160" s="25"/>
      <c r="J160" s="67"/>
      <c r="K160" s="67"/>
      <c r="L160" s="67"/>
      <c r="M160" s="25"/>
      <c r="N160" s="25"/>
      <c r="O160" s="42"/>
      <c r="P160" s="42"/>
      <c r="Q160" s="25"/>
      <c r="R160" s="42"/>
      <c r="S160" s="34"/>
      <c r="T160" s="25"/>
      <c r="U160" s="34"/>
    </row>
    <row r="161" spans="1:21" x14ac:dyDescent="0.25">
      <c r="A161" s="34"/>
      <c r="B161" s="34"/>
      <c r="C161" s="42"/>
      <c r="D161" s="42"/>
      <c r="E161" s="25"/>
      <c r="F161" s="25"/>
      <c r="G161" s="42"/>
      <c r="H161" s="42"/>
      <c r="I161" s="25"/>
      <c r="J161" s="67"/>
      <c r="K161" s="67"/>
      <c r="L161" s="67"/>
      <c r="M161" s="25"/>
      <c r="N161" s="25"/>
      <c r="O161" s="42"/>
      <c r="P161" s="42"/>
      <c r="Q161" s="25"/>
      <c r="R161" s="42"/>
      <c r="S161" s="34"/>
      <c r="T161" s="25"/>
      <c r="U161" s="34"/>
    </row>
    <row r="162" spans="1:21" x14ac:dyDescent="0.25">
      <c r="A162" s="34"/>
      <c r="B162" s="25"/>
      <c r="C162" s="42"/>
      <c r="D162" s="42"/>
      <c r="E162" s="25"/>
      <c r="F162" s="25"/>
      <c r="G162" s="42"/>
      <c r="H162" s="42"/>
      <c r="I162" s="25"/>
      <c r="J162" s="67"/>
      <c r="K162" s="67"/>
      <c r="L162" s="67"/>
      <c r="M162" s="25"/>
      <c r="N162" s="25"/>
      <c r="O162" s="42"/>
      <c r="P162" s="42"/>
      <c r="Q162" s="25"/>
      <c r="R162" s="42"/>
      <c r="S162" s="34"/>
      <c r="T162" s="25"/>
      <c r="U162" s="34"/>
    </row>
    <row r="163" spans="1:21" x14ac:dyDescent="0.25">
      <c r="A163" s="34"/>
      <c r="B163" s="25"/>
      <c r="C163" s="42"/>
      <c r="D163" s="42"/>
      <c r="E163" s="25"/>
      <c r="F163" s="25"/>
      <c r="G163" s="42"/>
      <c r="H163" s="42"/>
      <c r="I163" s="25"/>
      <c r="J163" s="67"/>
      <c r="K163" s="67"/>
      <c r="L163" s="67"/>
      <c r="M163" s="25"/>
      <c r="N163" s="25"/>
      <c r="O163" s="42"/>
      <c r="P163" s="42"/>
      <c r="Q163" s="25"/>
      <c r="R163" s="42"/>
      <c r="S163" s="34"/>
      <c r="T163" s="25"/>
      <c r="U163" s="34"/>
    </row>
    <row r="164" spans="1:21" x14ac:dyDescent="0.25">
      <c r="A164" s="34"/>
      <c r="B164" s="25"/>
      <c r="C164" s="42"/>
      <c r="D164" s="42"/>
      <c r="E164" s="25"/>
      <c r="F164" s="25"/>
      <c r="G164" s="42"/>
      <c r="H164" s="42"/>
      <c r="I164" s="25"/>
      <c r="J164" s="67"/>
      <c r="K164" s="67"/>
      <c r="L164" s="67"/>
      <c r="M164" s="25"/>
      <c r="N164" s="25"/>
      <c r="O164" s="42"/>
      <c r="P164" s="42"/>
      <c r="Q164" s="25"/>
      <c r="R164" s="42"/>
      <c r="S164" s="34"/>
      <c r="T164" s="25"/>
      <c r="U164" s="34"/>
    </row>
    <row r="165" spans="1:21" x14ac:dyDescent="0.25">
      <c r="A165" s="34"/>
      <c r="B165" s="25"/>
      <c r="C165" s="42"/>
      <c r="D165" s="42"/>
      <c r="E165" s="25"/>
      <c r="F165" s="25"/>
      <c r="G165" s="42"/>
      <c r="H165" s="42"/>
      <c r="I165" s="25"/>
      <c r="J165" s="67"/>
      <c r="K165" s="67"/>
      <c r="L165" s="67"/>
      <c r="M165" s="25"/>
      <c r="N165" s="25"/>
      <c r="O165" s="42"/>
      <c r="P165" s="42"/>
      <c r="Q165" s="25"/>
      <c r="R165" s="42"/>
      <c r="S165" s="34"/>
      <c r="T165" s="25"/>
      <c r="U165" s="34"/>
    </row>
    <row r="166" spans="1:21" x14ac:dyDescent="0.25">
      <c r="A166" s="34"/>
      <c r="B166" s="57"/>
      <c r="C166" s="42"/>
      <c r="D166" s="42"/>
      <c r="E166" s="25"/>
      <c r="F166" s="25"/>
      <c r="G166" s="42"/>
      <c r="H166" s="42"/>
      <c r="I166" s="25"/>
      <c r="J166" s="67"/>
      <c r="K166" s="67"/>
      <c r="L166" s="67"/>
      <c r="M166" s="25"/>
      <c r="N166" s="25"/>
      <c r="O166" s="42"/>
      <c r="P166" s="42"/>
      <c r="Q166" s="25"/>
      <c r="R166" s="42"/>
      <c r="S166" s="34"/>
      <c r="T166" s="25"/>
      <c r="U166" s="34"/>
    </row>
    <row r="167" spans="1:21" x14ac:dyDescent="0.25">
      <c r="A167" s="34"/>
      <c r="B167" s="57"/>
      <c r="C167" s="42"/>
      <c r="D167" s="42"/>
      <c r="E167" s="25"/>
      <c r="F167" s="25"/>
      <c r="G167" s="42"/>
      <c r="H167" s="42"/>
      <c r="I167" s="25"/>
      <c r="J167" s="67"/>
      <c r="K167" s="67"/>
      <c r="L167" s="67"/>
      <c r="M167" s="25"/>
      <c r="N167" s="25"/>
      <c r="O167" s="42"/>
      <c r="P167" s="42"/>
      <c r="Q167" s="25"/>
      <c r="R167" s="42"/>
      <c r="S167" s="34"/>
      <c r="T167" s="25"/>
      <c r="U167" s="34"/>
    </row>
    <row r="168" spans="1:21" x14ac:dyDescent="0.25">
      <c r="A168" s="34"/>
      <c r="B168" s="57"/>
      <c r="C168" s="42"/>
      <c r="D168" s="42"/>
      <c r="E168" s="25"/>
      <c r="F168" s="25"/>
      <c r="G168" s="42"/>
      <c r="H168" s="42"/>
      <c r="I168" s="25"/>
      <c r="J168" s="67"/>
      <c r="K168" s="67"/>
      <c r="L168" s="67"/>
      <c r="M168" s="25"/>
      <c r="N168" s="25"/>
      <c r="O168" s="42"/>
      <c r="P168" s="42"/>
      <c r="Q168" s="25"/>
      <c r="R168" s="42"/>
      <c r="S168" s="34"/>
      <c r="T168" s="25"/>
      <c r="U168" s="34"/>
    </row>
    <row r="169" spans="1:21" x14ac:dyDescent="0.25">
      <c r="A169" s="34"/>
      <c r="B169" s="57"/>
      <c r="C169" s="42"/>
      <c r="D169" s="42"/>
      <c r="E169" s="25"/>
      <c r="F169" s="25"/>
      <c r="G169" s="42"/>
      <c r="H169" s="42"/>
      <c r="I169" s="25"/>
      <c r="J169" s="67"/>
      <c r="K169" s="67"/>
      <c r="L169" s="67"/>
      <c r="M169" s="25"/>
      <c r="N169" s="25"/>
      <c r="O169" s="42"/>
      <c r="P169" s="42"/>
      <c r="Q169" s="25"/>
      <c r="R169" s="42"/>
      <c r="S169" s="34"/>
      <c r="T169" s="25"/>
      <c r="U169" s="34"/>
    </row>
    <row r="170" spans="1:21" x14ac:dyDescent="0.25">
      <c r="A170" s="34"/>
      <c r="B170" s="25"/>
      <c r="C170" s="42"/>
      <c r="D170" s="42"/>
      <c r="E170" s="25"/>
      <c r="F170" s="25"/>
      <c r="G170" s="42"/>
      <c r="H170" s="42"/>
      <c r="I170" s="25"/>
      <c r="J170" s="67"/>
      <c r="K170" s="67"/>
      <c r="L170" s="67"/>
      <c r="M170" s="25"/>
      <c r="N170" s="25"/>
      <c r="O170" s="42"/>
      <c r="P170" s="42"/>
      <c r="Q170" s="25"/>
      <c r="R170" s="42"/>
      <c r="S170" s="34"/>
      <c r="T170" s="25"/>
      <c r="U170" s="34"/>
    </row>
    <row r="171" spans="1:21" x14ac:dyDescent="0.25">
      <c r="A171" s="34"/>
      <c r="B171" s="25"/>
      <c r="C171" s="42"/>
      <c r="D171" s="42"/>
      <c r="E171" s="25"/>
      <c r="F171" s="25"/>
      <c r="G171" s="42"/>
      <c r="H171" s="42"/>
      <c r="I171" s="25"/>
      <c r="J171" s="67"/>
      <c r="K171" s="67"/>
      <c r="L171" s="67"/>
      <c r="M171" s="25"/>
      <c r="N171" s="25"/>
      <c r="O171" s="42"/>
      <c r="P171" s="42"/>
      <c r="Q171" s="25"/>
      <c r="R171" s="42"/>
      <c r="S171" s="34"/>
      <c r="T171" s="25"/>
      <c r="U171" s="34"/>
    </row>
    <row r="172" spans="1:21" x14ac:dyDescent="0.25">
      <c r="A172" s="34"/>
      <c r="B172" s="57"/>
      <c r="C172" s="42"/>
      <c r="D172" s="42"/>
      <c r="E172" s="25"/>
      <c r="F172" s="25"/>
      <c r="G172" s="42"/>
      <c r="H172" s="42"/>
      <c r="I172" s="25"/>
      <c r="J172" s="67"/>
      <c r="K172" s="67"/>
      <c r="L172" s="67"/>
      <c r="M172" s="25"/>
      <c r="N172" s="25"/>
      <c r="O172" s="42"/>
      <c r="P172" s="42"/>
      <c r="Q172" s="25"/>
      <c r="R172" s="42"/>
      <c r="S172" s="34"/>
      <c r="T172" s="25"/>
      <c r="U172" s="34"/>
    </row>
    <row r="173" spans="1:21" x14ac:dyDescent="0.25">
      <c r="A173" s="34"/>
      <c r="B173" s="57"/>
      <c r="C173" s="42"/>
      <c r="D173" s="42"/>
      <c r="E173" s="25"/>
      <c r="F173" s="25"/>
      <c r="G173" s="42"/>
      <c r="H173" s="42"/>
      <c r="I173" s="25"/>
      <c r="J173" s="67"/>
      <c r="K173" s="67"/>
      <c r="L173" s="67"/>
      <c r="M173" s="25"/>
      <c r="N173" s="25"/>
      <c r="O173" s="42"/>
      <c r="P173" s="42"/>
      <c r="Q173" s="25"/>
      <c r="R173" s="42"/>
      <c r="S173" s="34"/>
      <c r="T173" s="25"/>
      <c r="U173" s="34"/>
    </row>
    <row r="174" spans="1:21" x14ac:dyDescent="0.25">
      <c r="A174" s="34"/>
      <c r="B174" s="34"/>
      <c r="C174" s="42"/>
      <c r="D174" s="42"/>
      <c r="E174" s="25"/>
      <c r="F174" s="25"/>
      <c r="G174" s="42"/>
      <c r="H174" s="42"/>
      <c r="I174" s="25"/>
      <c r="J174" s="67"/>
      <c r="K174" s="67"/>
      <c r="L174" s="67"/>
      <c r="M174" s="25"/>
      <c r="N174" s="25"/>
      <c r="O174" s="42"/>
      <c r="P174" s="42"/>
      <c r="Q174" s="25"/>
      <c r="R174" s="42"/>
      <c r="S174" s="34"/>
      <c r="T174" s="25"/>
      <c r="U174" s="34"/>
    </row>
    <row r="175" spans="1:21" x14ac:dyDescent="0.25">
      <c r="A175" s="34"/>
      <c r="B175" s="34"/>
      <c r="C175" s="42"/>
      <c r="D175" s="42"/>
      <c r="E175" s="25"/>
      <c r="F175" s="25"/>
      <c r="G175" s="42"/>
      <c r="H175" s="42"/>
      <c r="I175" s="25"/>
      <c r="J175" s="67"/>
      <c r="K175" s="67"/>
      <c r="L175" s="67"/>
      <c r="M175" s="25"/>
      <c r="N175" s="25"/>
      <c r="O175" s="42"/>
      <c r="P175" s="42"/>
      <c r="Q175" s="25"/>
      <c r="R175" s="42"/>
      <c r="S175" s="34"/>
      <c r="T175" s="25"/>
      <c r="U175" s="34"/>
    </row>
    <row r="176" spans="1:21" x14ac:dyDescent="0.25">
      <c r="A176" s="34"/>
      <c r="B176" s="57"/>
      <c r="C176" s="42"/>
      <c r="D176" s="42"/>
      <c r="E176" s="25"/>
      <c r="F176" s="25"/>
      <c r="G176" s="42"/>
      <c r="H176" s="42"/>
      <c r="I176" s="25"/>
      <c r="J176" s="67"/>
      <c r="K176" s="67"/>
      <c r="L176" s="67"/>
      <c r="M176" s="25"/>
      <c r="N176" s="25"/>
      <c r="O176" s="42"/>
      <c r="P176" s="42"/>
      <c r="Q176" s="25"/>
      <c r="R176" s="42"/>
      <c r="S176" s="34"/>
      <c r="T176" s="25"/>
      <c r="U176" s="34"/>
    </row>
    <row r="177" spans="1:21" x14ac:dyDescent="0.25">
      <c r="A177" s="34"/>
      <c r="B177" s="57"/>
      <c r="C177" s="42"/>
      <c r="D177" s="42"/>
      <c r="E177" s="25"/>
      <c r="F177" s="25"/>
      <c r="G177" s="42"/>
      <c r="H177" s="42"/>
      <c r="I177" s="25"/>
      <c r="J177" s="67"/>
      <c r="K177" s="67"/>
      <c r="L177" s="67"/>
      <c r="M177" s="25"/>
      <c r="N177" s="25"/>
      <c r="O177" s="42"/>
      <c r="P177" s="42"/>
      <c r="Q177" s="25"/>
      <c r="R177" s="42"/>
      <c r="S177" s="34"/>
      <c r="T177" s="25"/>
      <c r="U177" s="34"/>
    </row>
    <row r="178" spans="1:21" x14ac:dyDescent="0.25">
      <c r="A178" s="34"/>
      <c r="B178" s="57"/>
      <c r="C178" s="42"/>
      <c r="D178" s="42"/>
      <c r="E178" s="25"/>
      <c r="F178" s="25"/>
      <c r="G178" s="42"/>
      <c r="H178" s="42"/>
      <c r="I178" s="25"/>
      <c r="J178" s="67"/>
      <c r="K178" s="67"/>
      <c r="L178" s="67"/>
      <c r="M178" s="25"/>
      <c r="N178" s="25"/>
      <c r="O178" s="42"/>
      <c r="P178" s="42"/>
      <c r="Q178" s="25"/>
      <c r="R178" s="42"/>
      <c r="S178" s="34"/>
      <c r="T178" s="25"/>
      <c r="U178" s="34"/>
    </row>
    <row r="179" spans="1:21" x14ac:dyDescent="0.25">
      <c r="A179" s="34"/>
      <c r="B179" s="57"/>
      <c r="C179" s="42"/>
      <c r="D179" s="42"/>
      <c r="E179" s="25"/>
      <c r="F179" s="25"/>
      <c r="G179" s="42"/>
      <c r="H179" s="42"/>
      <c r="I179" s="25"/>
      <c r="J179" s="67"/>
      <c r="K179" s="67"/>
      <c r="L179" s="67"/>
      <c r="M179" s="25"/>
      <c r="N179" s="25"/>
      <c r="O179" s="42"/>
      <c r="P179" s="42"/>
      <c r="Q179" s="25"/>
      <c r="R179" s="42"/>
      <c r="S179" s="34"/>
      <c r="T179" s="25"/>
      <c r="U179" s="34"/>
    </row>
    <row r="180" spans="1:21" x14ac:dyDescent="0.25">
      <c r="A180" s="34"/>
      <c r="B180" s="57"/>
      <c r="C180" s="42"/>
      <c r="D180" s="42"/>
      <c r="E180" s="25"/>
      <c r="F180" s="25"/>
      <c r="G180" s="42"/>
      <c r="H180" s="42"/>
      <c r="I180" s="25"/>
      <c r="J180" s="67"/>
      <c r="K180" s="67"/>
      <c r="L180" s="67"/>
      <c r="M180" s="25"/>
      <c r="N180" s="25"/>
      <c r="O180" s="42"/>
      <c r="P180" s="42"/>
      <c r="Q180" s="25"/>
      <c r="R180" s="42"/>
      <c r="S180" s="34"/>
      <c r="T180" s="25"/>
      <c r="U180" s="34"/>
    </row>
    <row r="181" spans="1:21" x14ac:dyDescent="0.25">
      <c r="A181" s="34"/>
      <c r="B181" s="57"/>
      <c r="C181" s="42"/>
      <c r="D181" s="42"/>
      <c r="E181" s="25"/>
      <c r="F181" s="25"/>
      <c r="G181" s="42"/>
      <c r="H181" s="42"/>
      <c r="I181" s="25"/>
      <c r="J181" s="67"/>
      <c r="K181" s="67"/>
      <c r="L181" s="67"/>
      <c r="M181" s="25"/>
      <c r="N181" s="25"/>
      <c r="O181" s="42"/>
      <c r="P181" s="42"/>
      <c r="Q181" s="25"/>
      <c r="R181" s="42"/>
      <c r="S181" s="34"/>
      <c r="T181" s="25"/>
      <c r="U181" s="34"/>
    </row>
    <row r="182" spans="1:21" x14ac:dyDescent="0.25">
      <c r="A182" s="34"/>
      <c r="B182" s="57"/>
      <c r="C182" s="42"/>
      <c r="D182" s="42"/>
      <c r="E182" s="25"/>
      <c r="F182" s="25"/>
      <c r="G182" s="42"/>
      <c r="H182" s="42"/>
      <c r="I182" s="25"/>
      <c r="J182" s="67"/>
      <c r="K182" s="67"/>
      <c r="L182" s="67"/>
      <c r="M182" s="25"/>
      <c r="N182" s="25"/>
      <c r="O182" s="42"/>
      <c r="P182" s="42"/>
      <c r="Q182" s="25"/>
      <c r="R182" s="42"/>
      <c r="S182" s="34"/>
      <c r="T182" s="25"/>
      <c r="U182" s="34"/>
    </row>
    <row r="183" spans="1:21" x14ac:dyDescent="0.25">
      <c r="A183" s="33"/>
      <c r="B183" s="34"/>
      <c r="C183" s="34"/>
      <c r="D183" s="34"/>
      <c r="E183" s="34"/>
      <c r="F183" s="34"/>
      <c r="G183" s="34"/>
      <c r="H183" s="34"/>
      <c r="I183" s="34"/>
      <c r="J183" s="25"/>
      <c r="K183" s="67"/>
      <c r="L183" s="67"/>
      <c r="M183" s="25"/>
      <c r="N183" s="25"/>
      <c r="O183" s="42"/>
      <c r="P183" s="42"/>
      <c r="Q183" s="25"/>
      <c r="R183" s="42"/>
      <c r="S183" s="34"/>
      <c r="T183" s="25"/>
      <c r="U183" s="34"/>
    </row>
    <row r="184" spans="1:21" x14ac:dyDescent="0.25">
      <c r="A184" s="34"/>
      <c r="B184" s="15"/>
      <c r="C184" s="15"/>
      <c r="D184" s="15"/>
      <c r="E184" s="15"/>
      <c r="F184" s="15"/>
      <c r="G184" s="15"/>
      <c r="H184" s="15"/>
      <c r="I184" s="15"/>
      <c r="J184" s="15"/>
      <c r="K184" s="103"/>
      <c r="L184" s="103"/>
      <c r="M184" s="15"/>
      <c r="N184" s="15"/>
      <c r="O184" s="24"/>
      <c r="P184" s="24"/>
      <c r="Q184" s="15"/>
      <c r="R184" s="24"/>
      <c r="S184" s="34"/>
      <c r="T184" s="25"/>
      <c r="U184" s="34"/>
    </row>
    <row r="185" spans="1:21" x14ac:dyDescent="0.25">
      <c r="A185" s="34"/>
      <c r="B185" s="25"/>
      <c r="C185" s="42"/>
      <c r="D185" s="42"/>
      <c r="E185" s="25"/>
      <c r="F185" s="25"/>
      <c r="G185" s="42"/>
      <c r="H185" s="42"/>
      <c r="I185" s="25"/>
      <c r="J185" s="67"/>
      <c r="K185" s="67"/>
      <c r="L185" s="67"/>
      <c r="M185" s="25"/>
      <c r="N185" s="25"/>
      <c r="O185" s="42"/>
      <c r="P185" s="42"/>
      <c r="Q185" s="25"/>
      <c r="R185" s="42"/>
      <c r="S185" s="34"/>
      <c r="T185" s="25"/>
      <c r="U185" s="34"/>
    </row>
    <row r="186" spans="1:21" x14ac:dyDescent="0.25">
      <c r="A186" s="34"/>
      <c r="B186" s="25"/>
      <c r="C186" s="42"/>
      <c r="D186" s="42"/>
      <c r="E186" s="25"/>
      <c r="F186" s="25"/>
      <c r="G186" s="42"/>
      <c r="H186" s="42"/>
      <c r="I186" s="25"/>
      <c r="J186" s="67"/>
      <c r="K186" s="67"/>
      <c r="L186" s="67"/>
      <c r="M186" s="25"/>
      <c r="N186" s="25"/>
      <c r="O186" s="42"/>
      <c r="P186" s="42"/>
      <c r="Q186" s="25"/>
      <c r="R186" s="42"/>
      <c r="S186" s="34"/>
      <c r="T186" s="25"/>
      <c r="U186" s="34"/>
    </row>
    <row r="187" spans="1:21" x14ac:dyDescent="0.25">
      <c r="A187" s="34"/>
      <c r="B187" s="25"/>
      <c r="C187" s="42"/>
      <c r="D187" s="42"/>
      <c r="E187" s="25"/>
      <c r="F187" s="25"/>
      <c r="G187" s="42"/>
      <c r="H187" s="42"/>
      <c r="I187" s="25"/>
      <c r="J187" s="67"/>
      <c r="K187" s="67"/>
      <c r="L187" s="67"/>
      <c r="M187" s="25"/>
      <c r="N187" s="25"/>
      <c r="O187" s="42"/>
      <c r="P187" s="42"/>
      <c r="Q187" s="25"/>
      <c r="R187" s="42"/>
      <c r="S187" s="34"/>
      <c r="T187" s="25"/>
      <c r="U187" s="34"/>
    </row>
    <row r="188" spans="1:21" x14ac:dyDescent="0.25">
      <c r="A188" s="34"/>
      <c r="B188" s="25"/>
      <c r="C188" s="42"/>
      <c r="D188" s="42"/>
      <c r="E188" s="25"/>
      <c r="F188" s="25"/>
      <c r="G188" s="42"/>
      <c r="H188" s="42"/>
      <c r="I188" s="25"/>
      <c r="J188" s="67"/>
      <c r="K188" s="67"/>
      <c r="L188" s="67"/>
      <c r="M188" s="25"/>
      <c r="N188" s="25"/>
      <c r="O188" s="42"/>
      <c r="P188" s="42"/>
      <c r="Q188" s="25"/>
      <c r="R188" s="42"/>
      <c r="S188" s="34"/>
      <c r="T188" s="25"/>
      <c r="U188" s="34"/>
    </row>
    <row r="189" spans="1:21" x14ac:dyDescent="0.25">
      <c r="A189" s="34"/>
      <c r="B189" s="34"/>
      <c r="C189" s="42"/>
      <c r="D189" s="42"/>
      <c r="E189" s="25"/>
      <c r="F189" s="25"/>
      <c r="G189" s="42"/>
      <c r="H189" s="42"/>
      <c r="I189" s="25"/>
      <c r="J189" s="67"/>
      <c r="K189" s="67"/>
      <c r="L189" s="67"/>
      <c r="M189" s="25"/>
      <c r="N189" s="25"/>
      <c r="O189" s="42"/>
      <c r="P189" s="42"/>
      <c r="Q189" s="25"/>
      <c r="R189" s="42"/>
      <c r="S189" s="34"/>
      <c r="T189" s="25"/>
      <c r="U189" s="34"/>
    </row>
    <row r="190" spans="1:21" x14ac:dyDescent="0.25">
      <c r="A190" s="34"/>
      <c r="B190" s="34"/>
      <c r="C190" s="42"/>
      <c r="D190" s="42"/>
      <c r="E190" s="25"/>
      <c r="F190" s="25"/>
      <c r="G190" s="42"/>
      <c r="H190" s="42"/>
      <c r="I190" s="25"/>
      <c r="J190" s="67"/>
      <c r="K190" s="67"/>
      <c r="L190" s="67"/>
      <c r="M190" s="25"/>
      <c r="N190" s="25"/>
      <c r="O190" s="42"/>
      <c r="P190" s="42"/>
      <c r="Q190" s="25"/>
      <c r="R190" s="42"/>
      <c r="S190" s="34"/>
      <c r="T190" s="25"/>
      <c r="U190" s="34"/>
    </row>
    <row r="191" spans="1:21" x14ac:dyDescent="0.25">
      <c r="A191" s="34"/>
      <c r="B191" s="25"/>
      <c r="C191" s="42"/>
      <c r="D191" s="42"/>
      <c r="E191" s="25"/>
      <c r="F191" s="25"/>
      <c r="G191" s="42"/>
      <c r="H191" s="42"/>
      <c r="I191" s="25"/>
      <c r="J191" s="67"/>
      <c r="K191" s="67"/>
      <c r="L191" s="67"/>
      <c r="M191" s="25"/>
      <c r="N191" s="25"/>
      <c r="O191" s="42"/>
      <c r="P191" s="42"/>
      <c r="Q191" s="25"/>
      <c r="R191" s="42"/>
      <c r="S191" s="34"/>
      <c r="T191" s="25"/>
      <c r="U191" s="34"/>
    </row>
    <row r="192" spans="1:21" x14ac:dyDescent="0.25">
      <c r="A192" s="34"/>
      <c r="B192" s="25"/>
      <c r="C192" s="42"/>
      <c r="D192" s="42"/>
      <c r="E192" s="25"/>
      <c r="F192" s="25"/>
      <c r="G192" s="42"/>
      <c r="H192" s="42"/>
      <c r="I192" s="25"/>
      <c r="J192" s="67"/>
      <c r="K192" s="67"/>
      <c r="L192" s="67"/>
      <c r="M192" s="25"/>
      <c r="N192" s="25"/>
      <c r="O192" s="42"/>
      <c r="P192" s="42"/>
      <c r="Q192" s="25"/>
      <c r="R192" s="42"/>
      <c r="S192" s="34"/>
      <c r="T192" s="25"/>
      <c r="U192" s="34"/>
    </row>
    <row r="193" spans="1:21" x14ac:dyDescent="0.25">
      <c r="A193" s="34"/>
      <c r="B193" s="25"/>
      <c r="C193" s="42"/>
      <c r="D193" s="42"/>
      <c r="E193" s="25"/>
      <c r="F193" s="25"/>
      <c r="G193" s="42"/>
      <c r="H193" s="42"/>
      <c r="I193" s="25"/>
      <c r="J193" s="67"/>
      <c r="K193" s="67"/>
      <c r="L193" s="67"/>
      <c r="M193" s="25"/>
      <c r="N193" s="25"/>
      <c r="O193" s="42"/>
      <c r="P193" s="42"/>
      <c r="Q193" s="25"/>
      <c r="R193" s="42"/>
      <c r="S193" s="34"/>
      <c r="T193" s="25"/>
      <c r="U193" s="34"/>
    </row>
    <row r="194" spans="1:21" x14ac:dyDescent="0.25">
      <c r="A194" s="34"/>
      <c r="B194" s="25"/>
      <c r="C194" s="42"/>
      <c r="D194" s="42"/>
      <c r="E194" s="25"/>
      <c r="F194" s="25"/>
      <c r="G194" s="42"/>
      <c r="H194" s="42"/>
      <c r="I194" s="25"/>
      <c r="J194" s="67"/>
      <c r="K194" s="67"/>
      <c r="L194" s="67"/>
      <c r="M194" s="25"/>
      <c r="N194" s="25"/>
      <c r="O194" s="42"/>
      <c r="P194" s="42"/>
      <c r="Q194" s="25"/>
      <c r="R194" s="42"/>
      <c r="S194" s="34"/>
      <c r="T194" s="25"/>
      <c r="U194" s="34"/>
    </row>
    <row r="195" spans="1:21" x14ac:dyDescent="0.25">
      <c r="A195" s="34"/>
      <c r="B195" s="57"/>
      <c r="C195" s="42"/>
      <c r="D195" s="42"/>
      <c r="E195" s="25"/>
      <c r="F195" s="25"/>
      <c r="G195" s="42"/>
      <c r="H195" s="42"/>
      <c r="I195" s="25"/>
      <c r="J195" s="67"/>
      <c r="K195" s="67"/>
      <c r="L195" s="67"/>
      <c r="M195" s="25"/>
      <c r="N195" s="25"/>
      <c r="O195" s="42"/>
      <c r="P195" s="42"/>
      <c r="Q195" s="25"/>
      <c r="R195" s="42"/>
      <c r="S195" s="34"/>
      <c r="T195" s="25"/>
      <c r="U195" s="34"/>
    </row>
    <row r="196" spans="1:21" x14ac:dyDescent="0.25">
      <c r="A196" s="34"/>
      <c r="B196" s="57"/>
      <c r="C196" s="42"/>
      <c r="D196" s="42"/>
      <c r="E196" s="25"/>
      <c r="F196" s="25"/>
      <c r="G196" s="42"/>
      <c r="H196" s="42"/>
      <c r="I196" s="25"/>
      <c r="J196" s="67"/>
      <c r="K196" s="67"/>
      <c r="L196" s="67"/>
      <c r="M196" s="25"/>
      <c r="N196" s="25"/>
      <c r="O196" s="42"/>
      <c r="P196" s="42"/>
      <c r="Q196" s="25"/>
      <c r="R196" s="42"/>
      <c r="S196" s="34"/>
      <c r="T196" s="25"/>
      <c r="U196" s="34"/>
    </row>
    <row r="197" spans="1:21" x14ac:dyDescent="0.25">
      <c r="A197" s="34"/>
      <c r="B197" s="57"/>
      <c r="C197" s="42"/>
      <c r="D197" s="42"/>
      <c r="E197" s="25"/>
      <c r="F197" s="25"/>
      <c r="G197" s="42"/>
      <c r="H197" s="42"/>
      <c r="I197" s="25"/>
      <c r="J197" s="67"/>
      <c r="K197" s="67"/>
      <c r="L197" s="67"/>
      <c r="M197" s="25"/>
      <c r="N197" s="25"/>
      <c r="O197" s="42"/>
      <c r="P197" s="42"/>
      <c r="Q197" s="25"/>
      <c r="R197" s="42"/>
      <c r="S197" s="34"/>
      <c r="T197" s="25"/>
      <c r="U197" s="34"/>
    </row>
    <row r="198" spans="1:21" x14ac:dyDescent="0.25">
      <c r="A198" s="34"/>
      <c r="B198" s="57"/>
      <c r="C198" s="42"/>
      <c r="D198" s="42"/>
      <c r="E198" s="25"/>
      <c r="F198" s="25"/>
      <c r="G198" s="42"/>
      <c r="H198" s="42"/>
      <c r="I198" s="25"/>
      <c r="J198" s="67"/>
      <c r="K198" s="67"/>
      <c r="L198" s="67"/>
      <c r="M198" s="25"/>
      <c r="N198" s="25"/>
      <c r="O198" s="42"/>
      <c r="P198" s="42"/>
      <c r="Q198" s="25"/>
      <c r="R198" s="42"/>
      <c r="S198" s="34"/>
      <c r="T198" s="25"/>
      <c r="U198" s="34"/>
    </row>
    <row r="199" spans="1:21" x14ac:dyDescent="0.25">
      <c r="A199" s="34"/>
      <c r="B199" s="25"/>
      <c r="C199" s="42"/>
      <c r="D199" s="42"/>
      <c r="E199" s="25"/>
      <c r="F199" s="25"/>
      <c r="G199" s="42"/>
      <c r="H199" s="42"/>
      <c r="I199" s="25"/>
      <c r="J199" s="67"/>
      <c r="K199" s="67"/>
      <c r="L199" s="67"/>
      <c r="M199" s="25"/>
      <c r="N199" s="25"/>
      <c r="O199" s="42"/>
      <c r="P199" s="42"/>
      <c r="Q199" s="25"/>
      <c r="R199" s="42"/>
      <c r="S199" s="34"/>
      <c r="T199" s="25"/>
      <c r="U199" s="34"/>
    </row>
    <row r="200" spans="1:21" x14ac:dyDescent="0.25">
      <c r="A200" s="34"/>
      <c r="B200" s="25"/>
      <c r="C200" s="42"/>
      <c r="D200" s="42"/>
      <c r="E200" s="25"/>
      <c r="F200" s="25"/>
      <c r="G200" s="42"/>
      <c r="H200" s="42"/>
      <c r="I200" s="25"/>
      <c r="J200" s="67"/>
      <c r="K200" s="67"/>
      <c r="L200" s="67"/>
      <c r="M200" s="25"/>
      <c r="N200" s="25"/>
      <c r="O200" s="42"/>
      <c r="P200" s="42"/>
      <c r="Q200" s="25"/>
      <c r="R200" s="42"/>
      <c r="S200" s="34"/>
      <c r="T200" s="25"/>
      <c r="U200" s="34"/>
    </row>
    <row r="201" spans="1:21" x14ac:dyDescent="0.25">
      <c r="A201" s="34"/>
      <c r="B201" s="57"/>
      <c r="C201" s="42"/>
      <c r="D201" s="42"/>
      <c r="E201" s="25"/>
      <c r="F201" s="25"/>
      <c r="G201" s="42"/>
      <c r="H201" s="42"/>
      <c r="I201" s="25"/>
      <c r="J201" s="67"/>
      <c r="K201" s="67"/>
      <c r="L201" s="67"/>
      <c r="M201" s="25"/>
      <c r="N201" s="25"/>
      <c r="O201" s="42"/>
      <c r="P201" s="42"/>
      <c r="Q201" s="25"/>
      <c r="R201" s="42"/>
      <c r="S201" s="34"/>
      <c r="T201" s="25"/>
      <c r="U201" s="34"/>
    </row>
    <row r="202" spans="1:21" x14ac:dyDescent="0.25">
      <c r="A202" s="34"/>
      <c r="B202" s="57"/>
      <c r="C202" s="42"/>
      <c r="D202" s="42"/>
      <c r="E202" s="25"/>
      <c r="F202" s="25"/>
      <c r="G202" s="42"/>
      <c r="H202" s="42"/>
      <c r="I202" s="25"/>
      <c r="J202" s="67"/>
      <c r="K202" s="67"/>
      <c r="L202" s="67"/>
      <c r="M202" s="25"/>
      <c r="N202" s="25"/>
      <c r="O202" s="42"/>
      <c r="P202" s="42"/>
      <c r="Q202" s="25"/>
      <c r="R202" s="42"/>
      <c r="S202" s="34"/>
      <c r="T202" s="25"/>
      <c r="U202" s="34"/>
    </row>
    <row r="203" spans="1:21" x14ac:dyDescent="0.25">
      <c r="A203" s="34"/>
      <c r="B203" s="34"/>
      <c r="C203" s="42"/>
      <c r="D203" s="42"/>
      <c r="E203" s="25"/>
      <c r="F203" s="25"/>
      <c r="G203" s="42"/>
      <c r="H203" s="42"/>
      <c r="I203" s="25"/>
      <c r="J203" s="67"/>
      <c r="K203" s="67"/>
      <c r="L203" s="67"/>
      <c r="M203" s="25"/>
      <c r="N203" s="25"/>
      <c r="O203" s="42"/>
      <c r="P203" s="42"/>
      <c r="Q203" s="25"/>
      <c r="R203" s="42"/>
      <c r="S203" s="34"/>
      <c r="T203" s="25"/>
      <c r="U203" s="34"/>
    </row>
    <row r="204" spans="1:21" x14ac:dyDescent="0.25">
      <c r="A204" s="34"/>
      <c r="B204" s="34"/>
      <c r="C204" s="42"/>
      <c r="D204" s="42"/>
      <c r="E204" s="25"/>
      <c r="F204" s="25"/>
      <c r="G204" s="42"/>
      <c r="H204" s="42"/>
      <c r="I204" s="25"/>
      <c r="J204" s="67"/>
      <c r="K204" s="67"/>
      <c r="L204" s="67"/>
      <c r="M204" s="25"/>
      <c r="N204" s="25"/>
      <c r="O204" s="42"/>
      <c r="P204" s="42"/>
      <c r="Q204" s="25"/>
      <c r="R204" s="42"/>
      <c r="S204" s="34"/>
      <c r="T204" s="25"/>
      <c r="U204" s="34"/>
    </row>
    <row r="205" spans="1:21" x14ac:dyDescent="0.25">
      <c r="A205" s="34"/>
      <c r="B205" s="57"/>
      <c r="C205" s="42"/>
      <c r="D205" s="42"/>
      <c r="E205" s="25"/>
      <c r="F205" s="25"/>
      <c r="G205" s="42"/>
      <c r="H205" s="42"/>
      <c r="I205" s="25"/>
      <c r="J205" s="67"/>
      <c r="K205" s="67"/>
      <c r="L205" s="67"/>
      <c r="M205" s="25"/>
      <c r="N205" s="25"/>
      <c r="O205" s="42"/>
      <c r="P205" s="42"/>
      <c r="Q205" s="25"/>
      <c r="R205" s="42"/>
      <c r="S205" s="34"/>
      <c r="T205" s="25"/>
      <c r="U205" s="34"/>
    </row>
    <row r="206" spans="1:21" x14ac:dyDescent="0.25">
      <c r="A206" s="34"/>
      <c r="B206" s="57"/>
      <c r="C206" s="42"/>
      <c r="D206" s="42"/>
      <c r="E206" s="25"/>
      <c r="F206" s="25"/>
      <c r="G206" s="42"/>
      <c r="H206" s="42"/>
      <c r="I206" s="25"/>
      <c r="J206" s="67"/>
      <c r="K206" s="67"/>
      <c r="L206" s="67"/>
      <c r="M206" s="25"/>
      <c r="N206" s="25"/>
      <c r="O206" s="42"/>
      <c r="P206" s="42"/>
      <c r="Q206" s="25"/>
      <c r="R206" s="42"/>
      <c r="S206" s="34"/>
      <c r="T206" s="25"/>
      <c r="U206" s="34"/>
    </row>
    <row r="207" spans="1:21" x14ac:dyDescent="0.25">
      <c r="A207" s="34"/>
      <c r="B207" s="57"/>
      <c r="C207" s="42"/>
      <c r="D207" s="42"/>
      <c r="E207" s="25"/>
      <c r="F207" s="25"/>
      <c r="G207" s="42"/>
      <c r="H207" s="42"/>
      <c r="I207" s="25"/>
      <c r="J207" s="67"/>
      <c r="K207" s="67"/>
      <c r="L207" s="67"/>
      <c r="M207" s="25"/>
      <c r="N207" s="25"/>
      <c r="O207" s="42"/>
      <c r="P207" s="42"/>
      <c r="Q207" s="25"/>
      <c r="R207" s="42"/>
      <c r="S207" s="34"/>
      <c r="T207" s="25"/>
      <c r="U207" s="34"/>
    </row>
    <row r="208" spans="1:21" x14ac:dyDescent="0.25">
      <c r="A208" s="34"/>
      <c r="B208" s="57"/>
      <c r="C208" s="42"/>
      <c r="D208" s="42"/>
      <c r="E208" s="25"/>
      <c r="F208" s="25"/>
      <c r="G208" s="42"/>
      <c r="H208" s="42"/>
      <c r="I208" s="25"/>
      <c r="J208" s="67"/>
      <c r="K208" s="67"/>
      <c r="L208" s="67"/>
      <c r="M208" s="25"/>
      <c r="N208" s="25"/>
      <c r="O208" s="42"/>
      <c r="P208" s="42"/>
      <c r="Q208" s="25"/>
      <c r="R208" s="42"/>
      <c r="S208" s="34"/>
      <c r="T208" s="25"/>
      <c r="U208" s="34"/>
    </row>
    <row r="209" spans="1:21" x14ac:dyDescent="0.25">
      <c r="A209" s="34"/>
      <c r="B209" s="57"/>
      <c r="C209" s="42"/>
      <c r="D209" s="42"/>
      <c r="E209" s="25"/>
      <c r="F209" s="25"/>
      <c r="G209" s="42"/>
      <c r="H209" s="42"/>
      <c r="I209" s="25"/>
      <c r="J209" s="67"/>
      <c r="K209" s="67"/>
      <c r="L209" s="67"/>
      <c r="M209" s="25"/>
      <c r="N209" s="25"/>
      <c r="O209" s="42"/>
      <c r="P209" s="42"/>
      <c r="Q209" s="25"/>
      <c r="R209" s="42"/>
      <c r="S209" s="34"/>
      <c r="T209" s="25"/>
      <c r="U209" s="34"/>
    </row>
    <row r="210" spans="1:21" x14ac:dyDescent="0.25">
      <c r="A210" s="34"/>
      <c r="B210" s="57"/>
      <c r="C210" s="42"/>
      <c r="D210" s="42"/>
      <c r="E210" s="25"/>
      <c r="F210" s="25"/>
      <c r="G210" s="42"/>
      <c r="H210" s="42"/>
      <c r="I210" s="25"/>
      <c r="J210" s="67"/>
      <c r="K210" s="67"/>
      <c r="L210" s="67"/>
      <c r="M210" s="25"/>
      <c r="N210" s="25"/>
      <c r="O210" s="42"/>
      <c r="P210" s="42"/>
      <c r="Q210" s="25"/>
      <c r="R210" s="42"/>
      <c r="S210" s="34"/>
      <c r="T210" s="25"/>
      <c r="U210" s="34"/>
    </row>
    <row r="211" spans="1:21" x14ac:dyDescent="0.25">
      <c r="A211" s="34"/>
      <c r="B211" s="57"/>
      <c r="C211" s="42"/>
      <c r="D211" s="42"/>
      <c r="E211" s="25"/>
      <c r="F211" s="25"/>
      <c r="G211" s="42"/>
      <c r="H211" s="42"/>
      <c r="I211" s="25"/>
      <c r="J211" s="67"/>
      <c r="K211" s="67"/>
      <c r="L211" s="67"/>
      <c r="M211" s="25"/>
      <c r="N211" s="25"/>
      <c r="O211" s="42"/>
      <c r="P211" s="42"/>
      <c r="Q211" s="25"/>
      <c r="R211" s="42"/>
    </row>
    <row r="212" spans="1:21" x14ac:dyDescent="0.25">
      <c r="A212" s="34"/>
      <c r="B212" s="34"/>
      <c r="C212" s="34"/>
      <c r="D212" s="34"/>
      <c r="E212" s="34"/>
      <c r="F212" s="34"/>
      <c r="G212" s="34"/>
      <c r="H212" s="34"/>
      <c r="I212" s="34"/>
      <c r="J212" s="25"/>
      <c r="K212" s="67"/>
      <c r="L212" s="67"/>
      <c r="M212" s="25"/>
      <c r="N212" s="25"/>
      <c r="O212" s="42"/>
      <c r="P212" s="42"/>
      <c r="Q212" s="25"/>
      <c r="R212" s="42"/>
    </row>
    <row r="213" spans="1:21" x14ac:dyDescent="0.25">
      <c r="A213" s="34"/>
      <c r="B213" s="34"/>
      <c r="C213" s="34"/>
      <c r="D213" s="34"/>
      <c r="E213" s="34"/>
      <c r="F213" s="34"/>
      <c r="G213" s="34"/>
      <c r="H213" s="34"/>
      <c r="I213" s="34"/>
      <c r="J213" s="25"/>
      <c r="K213" s="67"/>
      <c r="L213" s="67"/>
      <c r="M213" s="25"/>
      <c r="N213" s="25"/>
      <c r="O213" s="42"/>
      <c r="P213" s="42"/>
      <c r="Q213" s="25"/>
      <c r="R213" s="42"/>
    </row>
    <row r="214" spans="1:21" x14ac:dyDescent="0.25">
      <c r="D214" s="34"/>
      <c r="E214" s="34"/>
      <c r="F214" s="34"/>
      <c r="G214" s="34"/>
      <c r="H214" s="34"/>
      <c r="I214" s="34"/>
      <c r="J214" s="25"/>
      <c r="K214" s="67"/>
      <c r="L214" s="67"/>
      <c r="M214" s="25"/>
      <c r="N214" s="25"/>
    </row>
    <row r="215" spans="1:21" x14ac:dyDescent="0.25">
      <c r="D215" s="34"/>
      <c r="E215" s="34"/>
      <c r="F215" s="34"/>
      <c r="G215" s="34"/>
      <c r="H215" s="34"/>
      <c r="I215" s="34"/>
      <c r="J215" s="25"/>
      <c r="K215" s="67"/>
      <c r="L215" s="67"/>
      <c r="M215" s="25"/>
      <c r="N215" s="25"/>
    </row>
    <row r="216" spans="1:21" x14ac:dyDescent="0.25">
      <c r="D216" s="34"/>
      <c r="E216" s="34"/>
      <c r="F216" s="34"/>
      <c r="G216" s="34"/>
      <c r="H216" s="34"/>
      <c r="I216" s="34"/>
      <c r="J216" s="25"/>
      <c r="K216" s="67"/>
      <c r="L216" s="67"/>
      <c r="M216" s="25"/>
      <c r="N216" s="25"/>
    </row>
    <row r="217" spans="1:21" x14ac:dyDescent="0.25">
      <c r="D217" s="34"/>
      <c r="E217" s="34"/>
      <c r="F217" s="34"/>
      <c r="G217" s="34"/>
      <c r="H217" s="34"/>
      <c r="I217" s="34"/>
      <c r="J217" s="25"/>
      <c r="K217" s="67"/>
      <c r="L217" s="67"/>
      <c r="M217" s="25"/>
      <c r="N217" s="25"/>
    </row>
    <row r="218" spans="1:21" x14ac:dyDescent="0.25">
      <c r="D218" s="34"/>
      <c r="E218" s="34"/>
      <c r="F218" s="34"/>
      <c r="G218" s="34"/>
      <c r="H218" s="34"/>
      <c r="I218" s="34"/>
      <c r="J218" s="25"/>
      <c r="K218" s="67"/>
      <c r="L218" s="67"/>
      <c r="M218" s="25"/>
      <c r="N218" s="25"/>
    </row>
    <row r="219" spans="1:21" x14ac:dyDescent="0.25">
      <c r="D219" s="34"/>
      <c r="E219" s="34"/>
      <c r="F219" s="34"/>
      <c r="G219" s="34"/>
      <c r="H219" s="34"/>
      <c r="I219" s="34"/>
      <c r="J219" s="25"/>
      <c r="K219" s="67"/>
      <c r="L219" s="67"/>
      <c r="M219" s="25"/>
      <c r="N219" s="25"/>
    </row>
    <row r="220" spans="1:21" x14ac:dyDescent="0.25">
      <c r="D220" s="34"/>
      <c r="E220" s="34"/>
      <c r="F220" s="34"/>
      <c r="G220" s="34"/>
      <c r="H220" s="34"/>
      <c r="I220" s="34"/>
      <c r="J220" s="25"/>
      <c r="K220" s="67"/>
      <c r="L220" s="67"/>
      <c r="M220" s="25"/>
      <c r="N220" s="25"/>
    </row>
    <row r="221" spans="1:21" x14ac:dyDescent="0.25">
      <c r="D221" s="34"/>
      <c r="E221" s="34"/>
      <c r="F221" s="34"/>
      <c r="G221" s="34"/>
      <c r="H221" s="34"/>
      <c r="I221" s="34"/>
      <c r="J221" s="25"/>
      <c r="K221" s="67"/>
      <c r="L221" s="67"/>
      <c r="M221" s="25"/>
      <c r="N221" s="25"/>
    </row>
    <row r="222" spans="1:21" x14ac:dyDescent="0.25">
      <c r="D222" s="34"/>
      <c r="E222" s="34"/>
      <c r="F222" s="34"/>
      <c r="G222" s="34"/>
      <c r="H222" s="34"/>
      <c r="I222" s="34"/>
      <c r="J222" s="25"/>
      <c r="K222" s="67"/>
      <c r="L222" s="67"/>
      <c r="M222" s="25"/>
      <c r="N222" s="25"/>
    </row>
    <row r="223" spans="1:21" x14ac:dyDescent="0.25">
      <c r="D223" s="34"/>
      <c r="E223" s="34"/>
      <c r="F223" s="34"/>
      <c r="G223" s="34"/>
      <c r="H223" s="34"/>
      <c r="I223" s="34"/>
      <c r="J223" s="25"/>
      <c r="K223" s="67"/>
      <c r="L223" s="67"/>
      <c r="M223" s="25"/>
      <c r="N223" s="25"/>
    </row>
    <row r="224" spans="1:21" x14ac:dyDescent="0.25">
      <c r="D224" s="34"/>
      <c r="E224" s="34"/>
      <c r="F224" s="34"/>
      <c r="G224" s="34"/>
      <c r="H224" s="34"/>
      <c r="I224" s="34"/>
      <c r="J224" s="25"/>
      <c r="K224" s="67"/>
      <c r="L224" s="67"/>
      <c r="M224" s="25"/>
      <c r="N224" s="25"/>
    </row>
    <row r="225" spans="4:14" x14ac:dyDescent="0.25">
      <c r="D225" s="34"/>
      <c r="E225" s="34"/>
      <c r="F225" s="34"/>
      <c r="G225" s="34"/>
      <c r="H225" s="34"/>
      <c r="I225" s="34"/>
      <c r="J225" s="25"/>
      <c r="K225" s="67"/>
      <c r="L225" s="67"/>
      <c r="M225" s="25"/>
      <c r="N225" s="25"/>
    </row>
    <row r="226" spans="4:14" x14ac:dyDescent="0.25">
      <c r="D226" s="34"/>
      <c r="E226" s="34"/>
      <c r="F226" s="34"/>
      <c r="G226" s="34"/>
      <c r="H226" s="34"/>
      <c r="I226" s="34"/>
      <c r="J226" s="25"/>
      <c r="K226" s="67"/>
      <c r="L226" s="67"/>
      <c r="M226" s="25"/>
      <c r="N226" s="2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7"/>
  <sheetViews>
    <sheetView topLeftCell="A14" workbookViewId="0">
      <selection activeCell="B20" sqref="B20"/>
    </sheetView>
  </sheetViews>
  <sheetFormatPr defaultRowHeight="15" x14ac:dyDescent="0.25"/>
  <cols>
    <col min="1" max="1" width="18.28515625" customWidth="1"/>
    <col min="2" max="2" width="44" customWidth="1"/>
    <col min="3" max="3" width="9.140625" style="1"/>
    <col min="5" max="5" width="15.7109375" bestFit="1" customWidth="1"/>
  </cols>
  <sheetData>
    <row r="1" spans="1:20" x14ac:dyDescent="0.25">
      <c r="A1" t="s">
        <v>345</v>
      </c>
      <c r="C1"/>
      <c r="I1" s="1"/>
      <c r="J1" s="1"/>
      <c r="K1" s="102"/>
      <c r="L1" s="105"/>
      <c r="M1" s="1"/>
      <c r="O1" s="2"/>
      <c r="P1" s="3"/>
      <c r="R1" s="3"/>
    </row>
    <row r="2" spans="1:20" x14ac:dyDescent="0.25">
      <c r="A2" t="s">
        <v>357</v>
      </c>
      <c r="C2"/>
      <c r="I2" s="1"/>
      <c r="J2" s="1"/>
      <c r="K2" s="1"/>
      <c r="M2" s="1"/>
      <c r="O2" s="2"/>
      <c r="P2" s="3"/>
      <c r="R2" s="3"/>
    </row>
    <row r="3" spans="1:20" x14ac:dyDescent="0.25">
      <c r="A3" t="s">
        <v>358</v>
      </c>
      <c r="C3"/>
      <c r="I3" s="1"/>
      <c r="J3" s="1"/>
      <c r="K3" s="1"/>
      <c r="M3" s="1"/>
      <c r="O3" s="2"/>
      <c r="P3" s="3"/>
      <c r="R3" s="3"/>
    </row>
    <row r="4" spans="1:20" x14ac:dyDescent="0.25">
      <c r="A4" t="s">
        <v>1</v>
      </c>
      <c r="C4"/>
      <c r="I4" s="1"/>
      <c r="J4" s="1"/>
      <c r="K4" s="102"/>
      <c r="L4" s="105"/>
      <c r="M4" s="1"/>
      <c r="O4" s="2"/>
      <c r="P4" s="3"/>
      <c r="R4" s="3"/>
    </row>
    <row r="5" spans="1:20" x14ac:dyDescent="0.25">
      <c r="A5" t="s">
        <v>342</v>
      </c>
      <c r="C5"/>
      <c r="D5" s="1"/>
      <c r="E5" s="1"/>
      <c r="F5" s="1"/>
      <c r="G5" s="1"/>
      <c r="H5" s="1"/>
      <c r="I5" s="1"/>
      <c r="J5" s="1"/>
      <c r="K5" s="1"/>
    </row>
    <row r="6" spans="1:20" x14ac:dyDescent="0.25">
      <c r="A6" t="s">
        <v>343</v>
      </c>
      <c r="C6"/>
      <c r="D6" s="1"/>
      <c r="E6" s="1"/>
      <c r="F6" s="1"/>
      <c r="G6" s="1"/>
      <c r="H6" s="1"/>
      <c r="I6" s="1"/>
      <c r="J6" s="1"/>
      <c r="K6" s="1"/>
    </row>
    <row r="7" spans="1:20" x14ac:dyDescent="0.25">
      <c r="A7" t="s">
        <v>2</v>
      </c>
      <c r="C7"/>
      <c r="D7" s="1"/>
      <c r="E7" s="1"/>
      <c r="F7" s="1"/>
      <c r="G7" s="1"/>
      <c r="H7" s="1"/>
      <c r="I7" s="1"/>
      <c r="J7" s="1"/>
      <c r="K7" s="1"/>
    </row>
    <row r="8" spans="1:20" s="4" customFormat="1" x14ac:dyDescent="0.25">
      <c r="J8" s="5"/>
      <c r="K8" s="95"/>
      <c r="L8" s="95"/>
      <c r="M8" s="5"/>
      <c r="N8" s="5"/>
      <c r="O8" s="6"/>
      <c r="P8" s="6"/>
      <c r="Q8" s="5"/>
      <c r="R8" s="6"/>
      <c r="T8" s="5"/>
    </row>
    <row r="11" spans="1:20" x14ac:dyDescent="0.25">
      <c r="B11" t="s">
        <v>346</v>
      </c>
      <c r="C11" s="1">
        <v>8</v>
      </c>
    </row>
    <row r="12" spans="1:20" x14ac:dyDescent="0.25">
      <c r="B12" t="s">
        <v>347</v>
      </c>
      <c r="C12" s="1">
        <f>ROUNDUP(0.1*C15,0)+1</f>
        <v>9</v>
      </c>
    </row>
    <row r="13" spans="1:20" x14ac:dyDescent="0.25">
      <c r="B13" t="s">
        <v>325</v>
      </c>
      <c r="C13" s="1">
        <v>1</v>
      </c>
    </row>
    <row r="14" spans="1:20" x14ac:dyDescent="0.25">
      <c r="B14" t="s">
        <v>326</v>
      </c>
      <c r="C14" s="1">
        <v>1</v>
      </c>
    </row>
    <row r="15" spans="1:20" x14ac:dyDescent="0.25">
      <c r="B15" t="s">
        <v>331</v>
      </c>
      <c r="C15" s="1">
        <v>72</v>
      </c>
    </row>
    <row r="16" spans="1:20" x14ac:dyDescent="0.25">
      <c r="B16" t="s">
        <v>120</v>
      </c>
      <c r="C16" s="1">
        <v>2</v>
      </c>
    </row>
    <row r="17" spans="2:7" ht="7.5" customHeight="1" x14ac:dyDescent="0.25"/>
    <row r="18" spans="2:7" x14ac:dyDescent="0.25">
      <c r="B18" s="119" t="s">
        <v>327</v>
      </c>
      <c r="C18" s="1">
        <f>SUM(C11:C16)</f>
        <v>93</v>
      </c>
    </row>
    <row r="19" spans="2:7" x14ac:dyDescent="0.25">
      <c r="B19" s="119" t="s">
        <v>348</v>
      </c>
      <c r="C19" s="1">
        <f>300*C18-5*300</f>
        <v>26400</v>
      </c>
      <c r="D19" t="s">
        <v>349</v>
      </c>
    </row>
    <row r="20" spans="2:7" x14ac:dyDescent="0.25">
      <c r="B20" s="119" t="s">
        <v>350</v>
      </c>
      <c r="C20" s="1">
        <f>C15*75</f>
        <v>5400</v>
      </c>
      <c r="D20" t="s">
        <v>351</v>
      </c>
    </row>
    <row r="21" spans="2:7" x14ac:dyDescent="0.25">
      <c r="B21" s="119" t="s">
        <v>352</v>
      </c>
      <c r="C21" s="1">
        <f>C18*10/60</f>
        <v>15.5</v>
      </c>
    </row>
    <row r="22" spans="2:7" x14ac:dyDescent="0.25">
      <c r="B22" s="119" t="s">
        <v>353</v>
      </c>
      <c r="C22" s="1">
        <f>C18*15/60</f>
        <v>23.25</v>
      </c>
    </row>
    <row r="24" spans="2:7" x14ac:dyDescent="0.25">
      <c r="B24" t="s">
        <v>120</v>
      </c>
      <c r="C24" s="1">
        <v>1</v>
      </c>
      <c r="E24" t="s">
        <v>120</v>
      </c>
      <c r="F24" s="1">
        <v>1</v>
      </c>
      <c r="G24" s="1"/>
    </row>
    <row r="25" spans="2:7" x14ac:dyDescent="0.25">
      <c r="B25" t="s">
        <v>92</v>
      </c>
      <c r="C25" s="1">
        <v>2</v>
      </c>
      <c r="E25" t="s">
        <v>92</v>
      </c>
      <c r="F25" s="1">
        <v>2</v>
      </c>
      <c r="G25" s="1"/>
    </row>
    <row r="26" spans="2:7" x14ac:dyDescent="0.25">
      <c r="B26" t="s">
        <v>354</v>
      </c>
      <c r="C26" s="1">
        <v>3</v>
      </c>
      <c r="E26" t="s">
        <v>354</v>
      </c>
      <c r="F26" s="1">
        <v>3</v>
      </c>
      <c r="G26" s="1"/>
    </row>
    <row r="27" spans="2:7" x14ac:dyDescent="0.25">
      <c r="B27" t="s">
        <v>332</v>
      </c>
      <c r="C27" s="1">
        <v>4</v>
      </c>
      <c r="E27" t="s">
        <v>332</v>
      </c>
      <c r="F27" s="1">
        <v>4</v>
      </c>
      <c r="G27" s="1"/>
    </row>
    <row r="28" spans="2:7" x14ac:dyDescent="0.25">
      <c r="B28" t="s">
        <v>333</v>
      </c>
      <c r="C28" s="1">
        <v>5</v>
      </c>
      <c r="E28" t="s">
        <v>333</v>
      </c>
      <c r="F28" s="1">
        <v>5</v>
      </c>
      <c r="G28" s="1"/>
    </row>
    <row r="29" spans="2:7" x14ac:dyDescent="0.25">
      <c r="B29" t="s">
        <v>29</v>
      </c>
      <c r="C29" s="1">
        <v>6</v>
      </c>
      <c r="E29" t="s">
        <v>29</v>
      </c>
      <c r="F29" s="1">
        <v>6</v>
      </c>
      <c r="G29" s="1"/>
    </row>
    <row r="30" spans="2:7" x14ac:dyDescent="0.25">
      <c r="B30" t="s">
        <v>75</v>
      </c>
      <c r="C30" s="1">
        <v>7</v>
      </c>
      <c r="E30" t="s">
        <v>75</v>
      </c>
      <c r="F30" s="1">
        <v>7</v>
      </c>
      <c r="G30" s="1"/>
    </row>
    <row r="31" spans="2:7" x14ac:dyDescent="0.25">
      <c r="B31" t="s">
        <v>30</v>
      </c>
      <c r="C31" s="1">
        <v>8</v>
      </c>
      <c r="E31" t="s">
        <v>30</v>
      </c>
      <c r="F31" s="1">
        <v>8</v>
      </c>
      <c r="G31" s="1"/>
    </row>
    <row r="32" spans="2:7" x14ac:dyDescent="0.25">
      <c r="B32" t="s">
        <v>76</v>
      </c>
      <c r="C32" s="1">
        <v>9</v>
      </c>
      <c r="E32" t="s">
        <v>76</v>
      </c>
      <c r="F32" s="1">
        <v>9</v>
      </c>
      <c r="G32" s="1"/>
    </row>
    <row r="33" spans="2:7" x14ac:dyDescent="0.25">
      <c r="B33" t="s">
        <v>74</v>
      </c>
      <c r="C33" s="1">
        <v>10</v>
      </c>
      <c r="E33" t="s">
        <v>74</v>
      </c>
      <c r="F33" s="1">
        <v>10</v>
      </c>
      <c r="G33" s="1"/>
    </row>
    <row r="34" spans="2:7" x14ac:dyDescent="0.25">
      <c r="B34" t="s">
        <v>328</v>
      </c>
      <c r="C34" s="1">
        <v>11</v>
      </c>
      <c r="E34" t="s">
        <v>328</v>
      </c>
      <c r="F34" s="1">
        <v>11</v>
      </c>
      <c r="G34" s="1"/>
    </row>
    <row r="35" spans="2:7" x14ac:dyDescent="0.25">
      <c r="B35" t="s">
        <v>120</v>
      </c>
      <c r="C35" s="1">
        <v>1</v>
      </c>
      <c r="E35" t="s">
        <v>120</v>
      </c>
      <c r="F35" s="1">
        <v>1</v>
      </c>
      <c r="G35" s="1"/>
    </row>
    <row r="36" spans="2:7" x14ac:dyDescent="0.25">
      <c r="B36" t="s">
        <v>334</v>
      </c>
      <c r="C36" s="1">
        <v>12</v>
      </c>
      <c r="E36" t="s">
        <v>334</v>
      </c>
      <c r="F36" s="1">
        <v>12</v>
      </c>
      <c r="G36" s="1"/>
    </row>
    <row r="37" spans="2:7" x14ac:dyDescent="0.25">
      <c r="B37" t="s">
        <v>362</v>
      </c>
      <c r="C37" s="1">
        <v>13</v>
      </c>
      <c r="E37" t="s">
        <v>434</v>
      </c>
      <c r="F37" s="1">
        <v>13</v>
      </c>
      <c r="G37" s="1"/>
    </row>
    <row r="38" spans="2:7" x14ac:dyDescent="0.25">
      <c r="B38" t="s">
        <v>363</v>
      </c>
      <c r="C38" s="1">
        <v>14</v>
      </c>
      <c r="E38" t="s">
        <v>435</v>
      </c>
      <c r="F38" s="1">
        <v>14</v>
      </c>
      <c r="G38" s="1"/>
    </row>
    <row r="39" spans="2:7" x14ac:dyDescent="0.25">
      <c r="B39" t="s">
        <v>364</v>
      </c>
      <c r="C39" s="1">
        <v>15</v>
      </c>
      <c r="E39" t="s">
        <v>436</v>
      </c>
      <c r="F39" s="1">
        <v>15</v>
      </c>
      <c r="G39" s="1"/>
    </row>
    <row r="40" spans="2:7" x14ac:dyDescent="0.25">
      <c r="B40" t="s">
        <v>365</v>
      </c>
      <c r="C40" s="1">
        <v>16</v>
      </c>
      <c r="E40" t="s">
        <v>437</v>
      </c>
      <c r="F40" s="1">
        <v>16</v>
      </c>
      <c r="G40" s="1"/>
    </row>
    <row r="41" spans="2:7" x14ac:dyDescent="0.25">
      <c r="B41" t="s">
        <v>366</v>
      </c>
      <c r="C41" s="1">
        <v>17</v>
      </c>
      <c r="E41" t="s">
        <v>438</v>
      </c>
      <c r="F41" s="1">
        <v>17</v>
      </c>
      <c r="G41" s="1"/>
    </row>
    <row r="42" spans="2:7" x14ac:dyDescent="0.25">
      <c r="B42" t="s">
        <v>367</v>
      </c>
      <c r="C42" s="1">
        <v>18</v>
      </c>
      <c r="E42" t="s">
        <v>439</v>
      </c>
      <c r="F42" s="1">
        <v>18</v>
      </c>
      <c r="G42" s="1"/>
    </row>
    <row r="43" spans="2:7" x14ac:dyDescent="0.25">
      <c r="B43" t="s">
        <v>368</v>
      </c>
      <c r="C43" s="1">
        <v>19</v>
      </c>
      <c r="E43" t="s">
        <v>440</v>
      </c>
      <c r="F43" s="1">
        <v>19</v>
      </c>
      <c r="G43" s="1"/>
    </row>
    <row r="44" spans="2:7" x14ac:dyDescent="0.25">
      <c r="B44" t="s">
        <v>369</v>
      </c>
      <c r="C44" s="1">
        <v>20</v>
      </c>
      <c r="E44" t="s">
        <v>441</v>
      </c>
      <c r="F44" s="1">
        <v>20</v>
      </c>
      <c r="G44" s="1"/>
    </row>
    <row r="45" spans="2:7" x14ac:dyDescent="0.25">
      <c r="B45" t="s">
        <v>370</v>
      </c>
      <c r="C45" s="1">
        <v>21</v>
      </c>
      <c r="E45" t="s">
        <v>442</v>
      </c>
      <c r="F45" s="1">
        <v>21</v>
      </c>
      <c r="G45" s="1"/>
    </row>
    <row r="46" spans="2:7" x14ac:dyDescent="0.25">
      <c r="B46" t="s">
        <v>371</v>
      </c>
      <c r="C46" s="1">
        <v>22</v>
      </c>
      <c r="E46" t="s">
        <v>443</v>
      </c>
      <c r="F46" s="1">
        <v>22</v>
      </c>
      <c r="G46" s="1"/>
    </row>
    <row r="47" spans="2:7" x14ac:dyDescent="0.25">
      <c r="B47" t="s">
        <v>355</v>
      </c>
      <c r="C47" s="1">
        <v>23</v>
      </c>
      <c r="E47" t="s">
        <v>355</v>
      </c>
      <c r="F47" s="1">
        <v>23</v>
      </c>
      <c r="G47" s="1"/>
    </row>
    <row r="48" spans="2:7" x14ac:dyDescent="0.25">
      <c r="B48" t="s">
        <v>372</v>
      </c>
      <c r="C48" s="1">
        <v>24</v>
      </c>
      <c r="E48" t="s">
        <v>444</v>
      </c>
      <c r="F48" s="1">
        <v>24</v>
      </c>
      <c r="G48" s="1"/>
    </row>
    <row r="49" spans="2:7" x14ac:dyDescent="0.25">
      <c r="B49" t="s">
        <v>373</v>
      </c>
      <c r="C49" s="1">
        <v>25</v>
      </c>
      <c r="E49" t="s">
        <v>445</v>
      </c>
      <c r="F49" s="1">
        <v>25</v>
      </c>
      <c r="G49" s="1"/>
    </row>
    <row r="50" spans="2:7" x14ac:dyDescent="0.25">
      <c r="B50" t="s">
        <v>374</v>
      </c>
      <c r="C50" s="1">
        <v>26</v>
      </c>
      <c r="E50" t="s">
        <v>446</v>
      </c>
      <c r="F50" s="1">
        <v>26</v>
      </c>
      <c r="G50" s="1"/>
    </row>
    <row r="51" spans="2:7" x14ac:dyDescent="0.25">
      <c r="B51" t="s">
        <v>375</v>
      </c>
      <c r="C51" s="1">
        <v>27</v>
      </c>
      <c r="E51" t="s">
        <v>447</v>
      </c>
      <c r="F51" s="1">
        <v>27</v>
      </c>
      <c r="G51" s="1"/>
    </row>
    <row r="52" spans="2:7" x14ac:dyDescent="0.25">
      <c r="B52" t="s">
        <v>376</v>
      </c>
      <c r="C52" s="1">
        <v>28</v>
      </c>
      <c r="E52" t="s">
        <v>448</v>
      </c>
      <c r="F52" s="1">
        <v>28</v>
      </c>
      <c r="G52" s="1"/>
    </row>
    <row r="53" spans="2:7" x14ac:dyDescent="0.25">
      <c r="B53" t="s">
        <v>377</v>
      </c>
      <c r="C53" s="1">
        <v>29</v>
      </c>
      <c r="E53" t="s">
        <v>449</v>
      </c>
      <c r="F53" s="1">
        <v>29</v>
      </c>
      <c r="G53" s="1"/>
    </row>
    <row r="54" spans="2:7" x14ac:dyDescent="0.25">
      <c r="B54" t="s">
        <v>378</v>
      </c>
      <c r="C54" s="1">
        <v>30</v>
      </c>
      <c r="E54" t="s">
        <v>450</v>
      </c>
      <c r="F54" s="1">
        <v>30</v>
      </c>
      <c r="G54" s="1"/>
    </row>
    <row r="55" spans="2:7" x14ac:dyDescent="0.25">
      <c r="B55" t="s">
        <v>379</v>
      </c>
      <c r="C55" s="1">
        <v>31</v>
      </c>
      <c r="E55" t="s">
        <v>451</v>
      </c>
      <c r="F55" s="1">
        <v>31</v>
      </c>
      <c r="G55" s="1"/>
    </row>
    <row r="56" spans="2:7" x14ac:dyDescent="0.25">
      <c r="B56" t="s">
        <v>380</v>
      </c>
      <c r="C56" s="1">
        <v>32</v>
      </c>
      <c r="E56" t="s">
        <v>452</v>
      </c>
      <c r="F56" s="1">
        <v>32</v>
      </c>
      <c r="G56" s="1"/>
    </row>
    <row r="57" spans="2:7" x14ac:dyDescent="0.25">
      <c r="B57" t="s">
        <v>381</v>
      </c>
      <c r="C57" s="1">
        <v>33</v>
      </c>
      <c r="E57" t="s">
        <v>453</v>
      </c>
      <c r="F57" s="1">
        <v>33</v>
      </c>
      <c r="G57" s="1"/>
    </row>
    <row r="58" spans="2:7" x14ac:dyDescent="0.25">
      <c r="B58" t="s">
        <v>356</v>
      </c>
      <c r="C58" s="1">
        <v>34</v>
      </c>
      <c r="E58" t="s">
        <v>356</v>
      </c>
      <c r="F58" s="1">
        <v>34</v>
      </c>
      <c r="G58" s="1"/>
    </row>
    <row r="59" spans="2:7" x14ac:dyDescent="0.25">
      <c r="B59" t="s">
        <v>382</v>
      </c>
      <c r="C59" s="1">
        <v>35</v>
      </c>
      <c r="E59" t="s">
        <v>454</v>
      </c>
      <c r="F59" s="1">
        <v>35</v>
      </c>
      <c r="G59" s="1"/>
    </row>
    <row r="60" spans="2:7" x14ac:dyDescent="0.25">
      <c r="B60" t="s">
        <v>383</v>
      </c>
      <c r="C60" s="1">
        <v>36</v>
      </c>
      <c r="E60" t="s">
        <v>455</v>
      </c>
      <c r="F60" s="1">
        <v>36</v>
      </c>
      <c r="G60" s="1"/>
    </row>
    <row r="61" spans="2:7" x14ac:dyDescent="0.25">
      <c r="B61" t="s">
        <v>384</v>
      </c>
      <c r="C61" s="1">
        <v>37</v>
      </c>
      <c r="E61" t="s">
        <v>456</v>
      </c>
      <c r="F61" s="1">
        <v>37</v>
      </c>
      <c r="G61" s="1"/>
    </row>
    <row r="62" spans="2:7" x14ac:dyDescent="0.25">
      <c r="B62" t="s">
        <v>385</v>
      </c>
      <c r="C62" s="1">
        <v>38</v>
      </c>
      <c r="E62" t="s">
        <v>457</v>
      </c>
      <c r="F62" s="1">
        <v>38</v>
      </c>
      <c r="G62" s="1"/>
    </row>
    <row r="63" spans="2:7" x14ac:dyDescent="0.25">
      <c r="B63" t="s">
        <v>386</v>
      </c>
      <c r="C63" s="1">
        <v>39</v>
      </c>
      <c r="E63" t="s">
        <v>458</v>
      </c>
      <c r="F63" s="1">
        <v>39</v>
      </c>
      <c r="G63" s="1"/>
    </row>
    <row r="64" spans="2:7" x14ac:dyDescent="0.25">
      <c r="B64" t="s">
        <v>387</v>
      </c>
      <c r="C64" s="1">
        <v>40</v>
      </c>
      <c r="E64" t="s">
        <v>459</v>
      </c>
      <c r="F64" s="1">
        <v>40</v>
      </c>
      <c r="G64" s="1"/>
    </row>
    <row r="65" spans="2:7" x14ac:dyDescent="0.25">
      <c r="B65" t="s">
        <v>388</v>
      </c>
      <c r="C65" s="1">
        <v>41</v>
      </c>
      <c r="E65" t="s">
        <v>460</v>
      </c>
      <c r="F65" s="1">
        <v>41</v>
      </c>
      <c r="G65" s="1"/>
    </row>
    <row r="66" spans="2:7" x14ac:dyDescent="0.25">
      <c r="B66" t="s">
        <v>389</v>
      </c>
      <c r="C66" s="1">
        <v>42</v>
      </c>
      <c r="E66" t="s">
        <v>461</v>
      </c>
      <c r="F66" s="1">
        <v>42</v>
      </c>
      <c r="G66" s="1"/>
    </row>
    <row r="67" spans="2:7" x14ac:dyDescent="0.25">
      <c r="B67" t="s">
        <v>390</v>
      </c>
      <c r="C67" s="1">
        <v>43</v>
      </c>
      <c r="E67" t="s">
        <v>462</v>
      </c>
      <c r="F67" s="1">
        <v>43</v>
      </c>
      <c r="G67" s="1"/>
    </row>
    <row r="68" spans="2:7" x14ac:dyDescent="0.25">
      <c r="B68" t="s">
        <v>391</v>
      </c>
      <c r="C68" s="1">
        <v>44</v>
      </c>
      <c r="E68" t="s">
        <v>463</v>
      </c>
      <c r="F68" s="1">
        <v>44</v>
      </c>
      <c r="G68" s="1"/>
    </row>
    <row r="69" spans="2:7" x14ac:dyDescent="0.25">
      <c r="B69" t="s">
        <v>334</v>
      </c>
      <c r="C69" s="1">
        <v>45</v>
      </c>
      <c r="E69" t="s">
        <v>334</v>
      </c>
      <c r="F69" s="1">
        <v>45</v>
      </c>
      <c r="G69" s="1"/>
    </row>
    <row r="70" spans="2:7" x14ac:dyDescent="0.25">
      <c r="B70" t="s">
        <v>392</v>
      </c>
      <c r="C70" s="1">
        <v>46</v>
      </c>
      <c r="E70" t="s">
        <v>464</v>
      </c>
      <c r="F70" s="1">
        <v>46</v>
      </c>
      <c r="G70" s="1"/>
    </row>
    <row r="71" spans="2:7" x14ac:dyDescent="0.25">
      <c r="B71" t="s">
        <v>393</v>
      </c>
      <c r="C71" s="1">
        <v>47</v>
      </c>
      <c r="E71" t="s">
        <v>465</v>
      </c>
      <c r="F71" s="1">
        <v>47</v>
      </c>
      <c r="G71" s="1"/>
    </row>
    <row r="72" spans="2:7" x14ac:dyDescent="0.25">
      <c r="B72" t="s">
        <v>394</v>
      </c>
      <c r="C72" s="1">
        <v>48</v>
      </c>
      <c r="E72" t="s">
        <v>466</v>
      </c>
      <c r="F72" s="1">
        <v>48</v>
      </c>
      <c r="G72" s="1"/>
    </row>
    <row r="73" spans="2:7" x14ac:dyDescent="0.25">
      <c r="B73" t="s">
        <v>395</v>
      </c>
      <c r="C73" s="1">
        <v>49</v>
      </c>
      <c r="E73" t="s">
        <v>467</v>
      </c>
      <c r="F73" s="1">
        <v>49</v>
      </c>
      <c r="G73" s="1"/>
    </row>
    <row r="74" spans="2:7" x14ac:dyDescent="0.25">
      <c r="B74" t="s">
        <v>396</v>
      </c>
      <c r="C74" s="1">
        <v>50</v>
      </c>
      <c r="E74" t="s">
        <v>468</v>
      </c>
      <c r="F74" s="1">
        <v>50</v>
      </c>
      <c r="G74" s="1"/>
    </row>
    <row r="75" spans="2:7" x14ac:dyDescent="0.25">
      <c r="B75" t="s">
        <v>397</v>
      </c>
      <c r="C75" s="1">
        <v>51</v>
      </c>
      <c r="E75" t="s">
        <v>469</v>
      </c>
      <c r="F75" s="1">
        <v>51</v>
      </c>
      <c r="G75" s="1"/>
    </row>
    <row r="76" spans="2:7" x14ac:dyDescent="0.25">
      <c r="B76" t="s">
        <v>398</v>
      </c>
      <c r="C76" s="1">
        <v>52</v>
      </c>
      <c r="E76" t="s">
        <v>470</v>
      </c>
      <c r="F76" s="1">
        <v>52</v>
      </c>
      <c r="G76" s="1"/>
    </row>
    <row r="77" spans="2:7" x14ac:dyDescent="0.25">
      <c r="B77" t="s">
        <v>399</v>
      </c>
      <c r="C77" s="1">
        <v>53</v>
      </c>
      <c r="E77" t="s">
        <v>471</v>
      </c>
      <c r="F77" s="1">
        <v>53</v>
      </c>
      <c r="G77" s="1"/>
    </row>
    <row r="78" spans="2:7" x14ac:dyDescent="0.25">
      <c r="B78" t="s">
        <v>400</v>
      </c>
      <c r="C78" s="1">
        <v>54</v>
      </c>
      <c r="E78" t="s">
        <v>472</v>
      </c>
      <c r="F78" s="1">
        <v>54</v>
      </c>
      <c r="G78" s="1"/>
    </row>
    <row r="79" spans="2:7" x14ac:dyDescent="0.25">
      <c r="B79" t="s">
        <v>401</v>
      </c>
      <c r="C79" s="1">
        <v>55</v>
      </c>
      <c r="E79" t="s">
        <v>473</v>
      </c>
      <c r="F79" s="1">
        <v>55</v>
      </c>
      <c r="G79" s="1"/>
    </row>
    <row r="80" spans="2:7" x14ac:dyDescent="0.25">
      <c r="B80" t="s">
        <v>355</v>
      </c>
      <c r="C80" s="1">
        <v>56</v>
      </c>
      <c r="E80" t="s">
        <v>355</v>
      </c>
      <c r="F80" s="1">
        <v>56</v>
      </c>
      <c r="G80" s="1"/>
    </row>
    <row r="81" spans="2:7" x14ac:dyDescent="0.25">
      <c r="B81" t="s">
        <v>402</v>
      </c>
      <c r="C81" s="1">
        <v>57</v>
      </c>
      <c r="E81" t="s">
        <v>474</v>
      </c>
      <c r="F81" s="1">
        <v>57</v>
      </c>
      <c r="G81" s="1"/>
    </row>
    <row r="82" spans="2:7" x14ac:dyDescent="0.25">
      <c r="B82" t="s">
        <v>403</v>
      </c>
      <c r="C82" s="1">
        <v>58</v>
      </c>
      <c r="E82" t="s">
        <v>475</v>
      </c>
      <c r="F82" s="1">
        <v>58</v>
      </c>
      <c r="G82" s="1"/>
    </row>
    <row r="83" spans="2:7" x14ac:dyDescent="0.25">
      <c r="B83" t="s">
        <v>404</v>
      </c>
      <c r="C83" s="1">
        <v>59</v>
      </c>
      <c r="E83" t="s">
        <v>476</v>
      </c>
      <c r="F83" s="1">
        <v>59</v>
      </c>
      <c r="G83" s="1"/>
    </row>
    <row r="84" spans="2:7" x14ac:dyDescent="0.25">
      <c r="B84" t="s">
        <v>405</v>
      </c>
      <c r="C84" s="1">
        <v>60</v>
      </c>
      <c r="E84" t="s">
        <v>477</v>
      </c>
      <c r="F84" s="1">
        <v>60</v>
      </c>
      <c r="G84" s="1"/>
    </row>
    <row r="85" spans="2:7" x14ac:dyDescent="0.25">
      <c r="B85" t="s">
        <v>406</v>
      </c>
      <c r="C85" s="1">
        <v>61</v>
      </c>
      <c r="E85" t="s">
        <v>478</v>
      </c>
      <c r="F85" s="1">
        <v>61</v>
      </c>
      <c r="G85" s="1"/>
    </row>
    <row r="86" spans="2:7" x14ac:dyDescent="0.25">
      <c r="B86" t="s">
        <v>407</v>
      </c>
      <c r="C86" s="1">
        <v>62</v>
      </c>
      <c r="E86" t="s">
        <v>479</v>
      </c>
      <c r="F86" s="1">
        <v>62</v>
      </c>
      <c r="G86" s="1"/>
    </row>
    <row r="87" spans="2:7" x14ac:dyDescent="0.25">
      <c r="B87" t="s">
        <v>408</v>
      </c>
      <c r="C87" s="1">
        <v>63</v>
      </c>
      <c r="E87" t="s">
        <v>480</v>
      </c>
      <c r="F87" s="1">
        <v>63</v>
      </c>
      <c r="G87" s="1"/>
    </row>
    <row r="88" spans="2:7" x14ac:dyDescent="0.25">
      <c r="B88" t="s">
        <v>409</v>
      </c>
      <c r="C88" s="1">
        <v>64</v>
      </c>
      <c r="E88" t="s">
        <v>481</v>
      </c>
      <c r="F88" s="1">
        <v>64</v>
      </c>
      <c r="G88" s="1"/>
    </row>
    <row r="89" spans="2:7" x14ac:dyDescent="0.25">
      <c r="B89" t="s">
        <v>410</v>
      </c>
      <c r="C89" s="1">
        <v>65</v>
      </c>
      <c r="E89" t="s">
        <v>482</v>
      </c>
      <c r="F89" s="1">
        <v>65</v>
      </c>
      <c r="G89" s="1"/>
    </row>
    <row r="90" spans="2:7" x14ac:dyDescent="0.25">
      <c r="B90" t="s">
        <v>411</v>
      </c>
      <c r="C90" s="1">
        <v>66</v>
      </c>
      <c r="E90" t="s">
        <v>483</v>
      </c>
      <c r="F90" s="1">
        <v>66</v>
      </c>
      <c r="G90" s="1"/>
    </row>
    <row r="91" spans="2:7" x14ac:dyDescent="0.25">
      <c r="B91" t="s">
        <v>356</v>
      </c>
      <c r="C91" s="1">
        <v>67</v>
      </c>
      <c r="E91" t="s">
        <v>356</v>
      </c>
      <c r="F91" s="1">
        <v>67</v>
      </c>
      <c r="G91" s="1"/>
    </row>
    <row r="92" spans="2:7" x14ac:dyDescent="0.25">
      <c r="B92" t="s">
        <v>412</v>
      </c>
      <c r="C92" s="1">
        <v>68</v>
      </c>
      <c r="E92" t="s">
        <v>484</v>
      </c>
      <c r="F92" s="1">
        <v>68</v>
      </c>
      <c r="G92" s="1"/>
    </row>
    <row r="93" spans="2:7" x14ac:dyDescent="0.25">
      <c r="B93" t="s">
        <v>413</v>
      </c>
      <c r="C93" s="1">
        <v>69</v>
      </c>
      <c r="E93" t="s">
        <v>485</v>
      </c>
      <c r="F93" s="1">
        <v>69</v>
      </c>
      <c r="G93" s="1"/>
    </row>
    <row r="94" spans="2:7" x14ac:dyDescent="0.25">
      <c r="B94" t="s">
        <v>414</v>
      </c>
      <c r="C94" s="1">
        <v>70</v>
      </c>
      <c r="E94" t="s">
        <v>486</v>
      </c>
      <c r="F94" s="1">
        <v>70</v>
      </c>
      <c r="G94" s="1"/>
    </row>
    <row r="95" spans="2:7" x14ac:dyDescent="0.25">
      <c r="B95" t="s">
        <v>415</v>
      </c>
      <c r="C95" s="1">
        <v>71</v>
      </c>
      <c r="E95" t="s">
        <v>487</v>
      </c>
      <c r="F95" s="1">
        <v>71</v>
      </c>
      <c r="G95" s="1"/>
    </row>
    <row r="96" spans="2:7" x14ac:dyDescent="0.25">
      <c r="B96" t="s">
        <v>416</v>
      </c>
      <c r="C96" s="1">
        <v>72</v>
      </c>
      <c r="E96" t="s">
        <v>488</v>
      </c>
      <c r="F96" s="1">
        <v>72</v>
      </c>
      <c r="G96" s="1"/>
    </row>
    <row r="97" spans="2:7" x14ac:dyDescent="0.25">
      <c r="B97" t="s">
        <v>417</v>
      </c>
      <c r="C97" s="1">
        <v>73</v>
      </c>
      <c r="E97" t="s">
        <v>489</v>
      </c>
      <c r="F97" s="1">
        <v>73</v>
      </c>
      <c r="G97" s="1"/>
    </row>
    <row r="98" spans="2:7" x14ac:dyDescent="0.25">
      <c r="B98" t="s">
        <v>418</v>
      </c>
      <c r="C98" s="1">
        <v>74</v>
      </c>
      <c r="E98" t="s">
        <v>490</v>
      </c>
      <c r="F98" s="1">
        <v>74</v>
      </c>
      <c r="G98" s="1"/>
    </row>
    <row r="99" spans="2:7" x14ac:dyDescent="0.25">
      <c r="B99" t="s">
        <v>419</v>
      </c>
      <c r="C99" s="1">
        <v>75</v>
      </c>
      <c r="E99" t="s">
        <v>491</v>
      </c>
      <c r="F99" s="1">
        <v>75</v>
      </c>
      <c r="G99" s="1"/>
    </row>
    <row r="100" spans="2:7" x14ac:dyDescent="0.25">
      <c r="B100" t="s">
        <v>420</v>
      </c>
      <c r="C100" s="1">
        <v>76</v>
      </c>
      <c r="E100" t="s">
        <v>492</v>
      </c>
      <c r="F100" s="1">
        <v>76</v>
      </c>
      <c r="G100" s="1"/>
    </row>
    <row r="101" spans="2:7" x14ac:dyDescent="0.25">
      <c r="B101" t="s">
        <v>421</v>
      </c>
      <c r="C101" s="1">
        <v>77</v>
      </c>
      <c r="E101" t="s">
        <v>493</v>
      </c>
      <c r="F101" s="1">
        <v>77</v>
      </c>
      <c r="G101" s="1"/>
    </row>
    <row r="102" spans="2:7" x14ac:dyDescent="0.25">
      <c r="B102" t="s">
        <v>334</v>
      </c>
      <c r="C102" s="1">
        <v>78</v>
      </c>
      <c r="E102" t="s">
        <v>334</v>
      </c>
      <c r="F102" s="1">
        <v>78</v>
      </c>
      <c r="G102" s="1"/>
    </row>
    <row r="103" spans="2:7" x14ac:dyDescent="0.25">
      <c r="B103" t="s">
        <v>422</v>
      </c>
      <c r="C103" s="1">
        <v>79</v>
      </c>
      <c r="E103" t="s">
        <v>494</v>
      </c>
      <c r="F103" s="1">
        <v>79</v>
      </c>
      <c r="G103" s="1"/>
    </row>
    <row r="104" spans="2:7" x14ac:dyDescent="0.25">
      <c r="B104" t="s">
        <v>423</v>
      </c>
      <c r="C104" s="1">
        <v>80</v>
      </c>
      <c r="E104" t="s">
        <v>495</v>
      </c>
      <c r="F104" s="1">
        <v>80</v>
      </c>
      <c r="G104" s="1"/>
    </row>
    <row r="105" spans="2:7" x14ac:dyDescent="0.25">
      <c r="B105" t="s">
        <v>424</v>
      </c>
      <c r="C105" s="1">
        <v>81</v>
      </c>
      <c r="E105" t="s">
        <v>496</v>
      </c>
      <c r="F105" s="1">
        <v>81</v>
      </c>
      <c r="G105" s="1"/>
    </row>
    <row r="106" spans="2:7" x14ac:dyDescent="0.25">
      <c r="B106" t="s">
        <v>425</v>
      </c>
      <c r="C106" s="1">
        <v>82</v>
      </c>
      <c r="E106" t="s">
        <v>497</v>
      </c>
      <c r="F106" s="1">
        <v>82</v>
      </c>
      <c r="G106" s="1"/>
    </row>
    <row r="107" spans="2:7" x14ac:dyDescent="0.25">
      <c r="B107" t="s">
        <v>426</v>
      </c>
      <c r="C107" s="1">
        <v>83</v>
      </c>
      <c r="E107" t="s">
        <v>498</v>
      </c>
      <c r="F107" s="1">
        <v>83</v>
      </c>
      <c r="G107" s="1"/>
    </row>
    <row r="108" spans="2:7" x14ac:dyDescent="0.25">
      <c r="B108" t="s">
        <v>427</v>
      </c>
      <c r="C108" s="1">
        <v>84</v>
      </c>
      <c r="E108" t="s">
        <v>499</v>
      </c>
      <c r="F108" s="1">
        <v>84</v>
      </c>
      <c r="G108" s="1"/>
    </row>
    <row r="109" spans="2:7" x14ac:dyDescent="0.25">
      <c r="B109" t="s">
        <v>428</v>
      </c>
      <c r="C109" s="1">
        <v>85</v>
      </c>
      <c r="E109" t="s">
        <v>500</v>
      </c>
      <c r="F109" s="1">
        <v>85</v>
      </c>
      <c r="G109" s="1"/>
    </row>
    <row r="110" spans="2:7" x14ac:dyDescent="0.25">
      <c r="B110" t="s">
        <v>429</v>
      </c>
      <c r="C110" s="1">
        <v>86</v>
      </c>
      <c r="E110" t="s">
        <v>501</v>
      </c>
      <c r="F110" s="1">
        <v>86</v>
      </c>
      <c r="G110" s="1"/>
    </row>
    <row r="111" spans="2:7" x14ac:dyDescent="0.25">
      <c r="B111" t="s">
        <v>430</v>
      </c>
      <c r="C111" s="1">
        <v>87</v>
      </c>
      <c r="E111" t="s">
        <v>502</v>
      </c>
      <c r="F111" s="1">
        <v>87</v>
      </c>
      <c r="G111" s="1"/>
    </row>
    <row r="112" spans="2:7" x14ac:dyDescent="0.25">
      <c r="B112" t="s">
        <v>431</v>
      </c>
      <c r="C112" s="1">
        <v>88</v>
      </c>
      <c r="E112" t="s">
        <v>503</v>
      </c>
      <c r="F112" s="1">
        <v>88</v>
      </c>
      <c r="G112" s="1"/>
    </row>
    <row r="113" spans="2:7" x14ac:dyDescent="0.25">
      <c r="B113" t="s">
        <v>355</v>
      </c>
      <c r="C113" s="1">
        <v>89</v>
      </c>
      <c r="E113" t="s">
        <v>355</v>
      </c>
      <c r="F113" s="1">
        <v>89</v>
      </c>
      <c r="G113" s="1"/>
    </row>
    <row r="114" spans="2:7" x14ac:dyDescent="0.25">
      <c r="B114" t="s">
        <v>432</v>
      </c>
      <c r="C114" s="1">
        <v>90</v>
      </c>
      <c r="E114" t="s">
        <v>504</v>
      </c>
      <c r="F114" s="1">
        <v>90</v>
      </c>
      <c r="G114" s="1"/>
    </row>
    <row r="115" spans="2:7" x14ac:dyDescent="0.25">
      <c r="B115" t="s">
        <v>433</v>
      </c>
      <c r="C115" s="1">
        <v>91</v>
      </c>
      <c r="E115" t="s">
        <v>505</v>
      </c>
      <c r="F115" s="1">
        <v>91</v>
      </c>
      <c r="G115" s="1"/>
    </row>
    <row r="116" spans="2:7" x14ac:dyDescent="0.25">
      <c r="B116" t="s">
        <v>356</v>
      </c>
      <c r="C116" s="1">
        <v>92</v>
      </c>
      <c r="E116" t="s">
        <v>356</v>
      </c>
      <c r="F116" s="1">
        <v>92</v>
      </c>
      <c r="G116" s="1"/>
    </row>
    <row r="117" spans="2:7" x14ac:dyDescent="0.25">
      <c r="B117">
        <f>COUNTA(B24:B116)</f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Method Parameters</vt:lpstr>
      <vt:lpstr>ESI Parameters</vt:lpstr>
      <vt:lpstr>Supplies &amp; Equipment</vt:lpstr>
      <vt:lpstr>Reagents</vt:lpstr>
      <vt:lpstr>Stock Materials</vt:lpstr>
      <vt:lpstr>Calibration Standards with IS</vt:lpstr>
      <vt:lpstr>Sheet1</vt:lpstr>
      <vt:lpstr>Selectivity Assessment</vt:lpstr>
      <vt:lpstr>Samples</vt:lpstr>
      <vt:lpstr>Sample Dilutions</vt:lpstr>
      <vt:lpstr>20171006-01 4-OH DCF Batch</vt:lpstr>
      <vt:lpstr> 20171007-01 DCF Batch</vt:lpstr>
      <vt:lpstr> 20171010-01 DCF Batch</vt:lpstr>
      <vt:lpstr>20171010-02 4-OH DCF Batch</vt:lpstr>
      <vt:lpstr>20171011 4-OH DCF Batch</vt:lpstr>
      <vt:lpstr>20171011 DCF Batch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aswank</dc:creator>
  <cp:lastModifiedBy>aswank</cp:lastModifiedBy>
  <cp:lastPrinted>2017-06-29T12:34:21Z</cp:lastPrinted>
  <dcterms:created xsi:type="dcterms:W3CDTF">2017-01-24T18:34:37Z</dcterms:created>
  <dcterms:modified xsi:type="dcterms:W3CDTF">2017-10-11T18:54:46Z</dcterms:modified>
</cp:coreProperties>
</file>