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AD13AE5-B2B0-4D94-AD5B-84C1BF1E0AF9}" xr6:coauthVersionLast="47" xr6:coauthVersionMax="47" xr10:uidLastSave="{00000000-0000-0000-0000-000000000000}"/>
  <bookViews>
    <workbookView xWindow="-120" yWindow="-16320" windowWidth="29040" windowHeight="15840" tabRatio="727" activeTab="3" xr2:uid="{00000000-000D-0000-FFFF-FFFF00000000}"/>
  </bookViews>
  <sheets>
    <sheet name="Intro" sheetId="2" r:id="rId1"/>
    <sheet name="Errata and FAQ" sheetId="21" r:id="rId2"/>
    <sheet name="Definitions" sheetId="18" r:id="rId3"/>
    <sheet name="Facility" sheetId="3" r:id="rId4"/>
    <sheet name="Composition" sheetId="4" r:id="rId5"/>
    <sheet name="HAP" sheetId="5" r:id="rId6"/>
    <sheet name="StorageVessels" sheetId="7" r:id="rId7"/>
    <sheet name="Lists" sheetId="19" state="hidden" r:id="rId8"/>
  </sheets>
  <externalReferences>
    <externalReference r:id="rId9"/>
    <externalReference r:id="rId10"/>
  </externalReferences>
  <definedNames>
    <definedName name="BlowCalcs">Lists!$A$171:$A$173</definedName>
    <definedName name="Cntrl1">Lists!$A$166:$A$169</definedName>
    <definedName name="CntrlDevice">Lists!$A$176:$A$184</definedName>
    <definedName name="CntrlID_Pklst">[1]Picklist!$A$645:$A$662</definedName>
    <definedName name="CntrlIDList">#REF!</definedName>
    <definedName name="CntrlIDListFinal">Lists!$B$1:$B$33</definedName>
    <definedName name="CntrlLis1">#REF!</definedName>
    <definedName name="CntrlList2">#REF!</definedName>
    <definedName name="CompOpService">[1]Picklist!$A$672:$A$675</definedName>
    <definedName name="ControlID">#REF!+#REF!</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6" i="7" l="1"/>
  <c r="CF17" i="7"/>
  <c r="CF18" i="7"/>
  <c r="CF15" i="7"/>
  <c r="CF14" i="7"/>
  <c r="CG19" i="7"/>
  <c r="CF20" i="7"/>
  <c r="CD19" i="7"/>
  <c r="CH16" i="7"/>
  <c r="CH15" i="7"/>
  <c r="CC16" i="7"/>
  <c r="CC15" i="7"/>
  <c r="CH14" i="7"/>
  <c r="CC14" i="7"/>
  <c r="AP20" i="7"/>
  <c r="AP18" i="7"/>
  <c r="AP17" i="7"/>
  <c r="J20" i="7"/>
  <c r="J18" i="7"/>
  <c r="J17" i="7"/>
  <c r="CA20" i="7" l="1"/>
  <c r="CD20" i="7" s="1"/>
  <c r="CG20" i="7" s="1"/>
  <c r="BZ14" i="7" l="1"/>
  <c r="CB14" i="7"/>
  <c r="CD14" i="7" s="1"/>
  <c r="CG14" i="7" s="1"/>
  <c r="CA17" i="7" l="1"/>
  <c r="CA18" i="7"/>
  <c r="CD18" i="7" s="1"/>
  <c r="CG18" i="7" s="1"/>
  <c r="CD17" i="7" l="1"/>
  <c r="CG17" i="7" s="1"/>
  <c r="CA16" i="7"/>
  <c r="CD16" i="7" s="1"/>
  <c r="CG16" i="7" s="1"/>
  <c r="CA15" i="7"/>
  <c r="CD15" i="7" s="1"/>
  <c r="CG15" i="7" s="1"/>
  <c r="A20" i="19" l="1"/>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6" i="7"/>
  <c r="C5" i="7"/>
  <c r="C6" i="5"/>
  <c r="C5" i="5"/>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Ellis, Wyatt</author>
  </authors>
  <commentList>
    <comment ref="CC14" authorId="0" shapeId="0" xr:uid="{4695E445-B76A-47E9-ADAE-FE87E4A91DC9}">
      <text>
        <r>
          <rPr>
            <b/>
            <sz val="9"/>
            <color indexed="81"/>
            <rFont val="Tahoma"/>
            <family val="2"/>
          </rPr>
          <t>Ellis, Wyatt:</t>
        </r>
        <r>
          <rPr>
            <sz val="9"/>
            <color indexed="81"/>
            <rFont val="Tahoma"/>
            <family val="2"/>
          </rPr>
          <t xml:space="preserve">
Sum of vapors from all vessels controlled by VRU.</t>
        </r>
      </text>
    </comment>
    <comment ref="CH14" authorId="0" shapeId="0" xr:uid="{D07A8259-22CF-419B-B573-E3F480E5F494}">
      <text>
        <r>
          <rPr>
            <b/>
            <sz val="9"/>
            <color indexed="81"/>
            <rFont val="Tahoma"/>
            <family val="2"/>
          </rPr>
          <t>Ellis, Wyatt:</t>
        </r>
        <r>
          <rPr>
            <sz val="9"/>
            <color indexed="81"/>
            <rFont val="Tahoma"/>
            <family val="2"/>
          </rPr>
          <t xml:space="preserve">
Sum of vapors from all vessels controlled by VRU.</t>
        </r>
      </text>
    </comment>
    <comment ref="CC15" authorId="0" shapeId="0" xr:uid="{A3053628-DBE0-4D24-A1A0-79DADD849448}">
      <text>
        <r>
          <rPr>
            <b/>
            <sz val="9"/>
            <color indexed="81"/>
            <rFont val="Tahoma"/>
            <family val="2"/>
          </rPr>
          <t>Ellis, Wyatt:</t>
        </r>
        <r>
          <rPr>
            <sz val="9"/>
            <color indexed="81"/>
            <rFont val="Tahoma"/>
            <family val="2"/>
          </rPr>
          <t xml:space="preserve">
Sum of vapors from all vessels controlled by VRU.</t>
        </r>
      </text>
    </comment>
    <comment ref="CH15" authorId="0" shapeId="0" xr:uid="{D7D891CE-89F2-45E7-9CB5-CE58F255E0D5}">
      <text>
        <r>
          <rPr>
            <b/>
            <sz val="9"/>
            <color indexed="81"/>
            <rFont val="Tahoma"/>
            <family val="2"/>
          </rPr>
          <t>Ellis, Wyatt:</t>
        </r>
        <r>
          <rPr>
            <sz val="9"/>
            <color indexed="81"/>
            <rFont val="Tahoma"/>
            <family val="2"/>
          </rPr>
          <t xml:space="preserve">
Sum of vapors from all vessels controlled by VRU.</t>
        </r>
      </text>
    </comment>
    <comment ref="CC16" authorId="0" shapeId="0" xr:uid="{63A41C41-CC12-4CBF-AF29-68A61115B13C}">
      <text>
        <r>
          <rPr>
            <b/>
            <sz val="9"/>
            <color indexed="81"/>
            <rFont val="Tahoma"/>
            <family val="2"/>
          </rPr>
          <t>Ellis, Wyatt:</t>
        </r>
        <r>
          <rPr>
            <sz val="9"/>
            <color indexed="81"/>
            <rFont val="Tahoma"/>
            <family val="2"/>
          </rPr>
          <t xml:space="preserve">
Sum of vapors from all vessels controlled by VRU.</t>
        </r>
      </text>
    </comment>
    <comment ref="CH16" authorId="0" shapeId="0" xr:uid="{083F214A-8B91-4446-A92C-4D9B5F37ACCA}">
      <text>
        <r>
          <rPr>
            <b/>
            <sz val="9"/>
            <color indexed="81"/>
            <rFont val="Tahoma"/>
            <family val="2"/>
          </rPr>
          <t>Ellis, Wyatt:</t>
        </r>
        <r>
          <rPr>
            <sz val="9"/>
            <color indexed="81"/>
            <rFont val="Tahoma"/>
            <family val="2"/>
          </rPr>
          <t xml:space="preserve">
Sum of vapors from all vessels controlled by VRU.</t>
        </r>
      </text>
    </comment>
  </commentList>
</comments>
</file>

<file path=xl/sharedStrings.xml><?xml version="1.0" encoding="utf-8"?>
<sst xmlns="http://schemas.openxmlformats.org/spreadsheetml/2006/main" count="1458" uniqueCount="637">
  <si>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</si>
  <si>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</si>
  <si>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</si>
  <si>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</si>
  <si>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</si>
  <si>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</si>
  <si>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</si>
  <si>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</si>
  <si>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</si>
  <si>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</si>
  <si>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</si>
  <si>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</si>
  <si>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</si>
  <si>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</si>
  <si>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</si>
  <si>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</si>
  <si>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</si>
  <si>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</si>
  <si>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</si>
  <si>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</si>
  <si>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</si>
  <si>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</si>
  <si>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</si>
  <si>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</si>
  <si>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</si>
  <si>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</si>
  <si>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</si>
  <si>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</si>
  <si>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</si>
  <si>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</si>
  <si>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</si>
  <si>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</si>
  <si>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</si>
  <si>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</si>
  <si>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</si>
  <si>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</si>
  <si>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</si>
  <si>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</si>
  <si>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</si>
  <si>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</si>
  <si>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</si>
  <si>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</si>
  <si>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</si>
  <si>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</si>
  <si>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</si>
  <si>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</si>
  <si>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</si>
  <si>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</si>
  <si>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</si>
  <si>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</si>
  <si>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</si>
  <si>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</si>
  <si>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</si>
  <si>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</si>
  <si>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</si>
  <si>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</si>
  <si>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</si>
  <si>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</si>
  <si>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</si>
  <si>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</si>
  <si>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</si>
  <si>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</si>
  <si>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</si>
  <si>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</si>
  <si>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</si>
  <si>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</si>
  <si>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</si>
  <si>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</si>
  <si>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</si>
  <si>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</si>
  <si>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</si>
  <si>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</si>
  <si>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</si>
  <si>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</si>
  <si>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</si>
  <si>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</si>
  <si>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</si>
  <si>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</si>
  <si>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</si>
  <si>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</si>
  <si>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</si>
  <si>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</si>
  <si>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</si>
  <si>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</si>
  <si>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</si>
  <si>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</si>
  <si>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</si>
  <si>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</si>
  <si>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</si>
  <si>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</si>
  <si>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</si>
  <si>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</si>
  <si>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</si>
  <si>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</si>
  <si>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</si>
  <si>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</si>
  <si>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</si>
  <si>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</si>
  <si>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</si>
  <si>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</si>
  <si>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</si>
  <si>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</si>
  <si>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</si>
  <si>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</si>
  <si>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</si>
  <si>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</si>
  <si>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</si>
  <si>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</si>
  <si>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</si>
  <si>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</si>
  <si>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</si>
  <si>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</si>
  <si>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</si>
  <si>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</si>
  <si>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</si>
  <si>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</si>
  <si>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</si>
  <si>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</si>
  <si>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</si>
  <si>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</si>
  <si>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</si>
  <si>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</si>
  <si>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</si>
  <si>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</si>
  <si>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</si>
  <si>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</si>
  <si>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</si>
  <si>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</si>
  <si>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</si>
  <si>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</si>
  <si>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</si>
  <si>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</si>
  <si>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</si>
  <si>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</si>
  <si>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</si>
  <si>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</si>
  <si>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</si>
  <si>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</si>
  <si>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</si>
  <si>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</si>
  <si>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</si>
  <si>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</si>
  <si>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</si>
  <si>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</si>
  <si>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</si>
  <si>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</si>
  <si>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</si>
  <si>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</si>
  <si>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</si>
  <si>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</si>
  <si>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</si>
  <si>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</si>
  <si>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</si>
  <si>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</si>
  <si>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</si>
  <si>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</si>
  <si>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</si>
  <si>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</si>
  <si>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</si>
  <si>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</si>
  <si>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</si>
  <si>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</si>
  <si>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</si>
  <si>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</si>
  <si>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</si>
  <si>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</si>
  <si>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</si>
  <si>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</si>
  <si>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</si>
  <si>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</si>
  <si>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</si>
  <si>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</si>
  <si>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</si>
  <si>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</si>
  <si>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</si>
  <si>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</si>
  <si>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</si>
  <si>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</si>
  <si>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</si>
  <si>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</si>
  <si>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</si>
  <si>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</si>
  <si>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</si>
  <si>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</si>
  <si>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</si>
  <si>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</si>
  <si>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</si>
  <si>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</si>
  <si>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</si>
  <si>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</si>
  <si>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</si>
  <si>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</si>
  <si>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</si>
  <si>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</si>
  <si>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</si>
  <si>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</si>
  <si>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</si>
  <si>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</si>
  <si>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</si>
  <si>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</si>
  <si>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</si>
  <si>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</si>
  <si>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</si>
  <si>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</si>
  <si>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</si>
  <si>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</si>
  <si>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</si>
  <si>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</si>
  <si>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</si>
  <si>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</si>
  <si>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</si>
  <si>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</si>
  <si>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</si>
  <si>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</si>
  <si>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</si>
  <si>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</si>
  <si>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</si>
  <si>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</si>
  <si>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</si>
  <si>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</si>
  <si>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</si>
  <si>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</si>
  <si>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</si>
  <si>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</si>
  <si>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</si>
  <si>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</si>
  <si>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</si>
  <si>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</si>
  <si>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</si>
  <si>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</si>
  <si>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</si>
  <si>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</si>
  <si>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</si>
  <si>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</si>
  <si>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</si>
  <si>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</si>
  <si>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</si>
  <si>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</si>
  <si>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</si>
  <si>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</si>
  <si>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</si>
  <si>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</si>
  <si>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</si>
  <si>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</si>
  <si>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</si>
  <si>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</si>
  <si>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</si>
  <si>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</si>
  <si>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</si>
  <si>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</si>
  <si>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</si>
  <si>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</si>
  <si>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</si>
  <si>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</si>
  <si>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</si>
  <si>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</si>
  <si>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</si>
  <si>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</si>
  <si>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</si>
  <si>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</si>
  <si>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</si>
  <si>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</si>
  <si>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</si>
  <si>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</si>
  <si>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</si>
  <si>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</si>
  <si>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</si>
  <si>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</si>
  <si>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</si>
  <si>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</si>
  <si>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</si>
  <si>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</si>
  <si>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</si>
  <si>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</si>
  <si>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</si>
  <si>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</si>
  <si>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</si>
  <si>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</si>
  <si>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</si>
  <si>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</si>
  <si>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</si>
  <si>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</si>
  <si>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</si>
  <si>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</si>
  <si>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</si>
  <si>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</si>
  <si>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</si>
  <si>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</si>
  <si>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</si>
  <si>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</si>
  <si>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</si>
  <si>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</si>
  <si>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</si>
  <si>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</si>
  <si>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</si>
  <si>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</si>
  <si>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</si>
  <si>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</si>
  <si>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</si>
  <si>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</si>
  <si>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</si>
  <si>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</si>
  <si>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</si>
  <si>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</si>
  <si>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</si>
  <si>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</si>
  <si>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</si>
  <si>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</si>
  <si>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</si>
  <si>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</si>
  <si>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</si>
  <si>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</si>
  <si>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</si>
  <si>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</si>
  <si>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</si>
  <si>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</si>
  <si>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</si>
  <si>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</si>
  <si>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</si>
  <si>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</si>
  <si>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</si>
  <si>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</si>
  <si>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</si>
  <si>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</si>
  <si>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</si>
  <si>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</si>
  <si>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</si>
  <si>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</si>
  <si>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</si>
  <si>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</si>
  <si>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</si>
  <si>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</si>
  <si>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</si>
  <si>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</si>
  <si>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</si>
  <si>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</si>
  <si>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</si>
  <si>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</si>
  <si>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</si>
  <si>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</si>
  <si>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</si>
  <si>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</si>
  <si>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</si>
  <si>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</si>
  <si>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</si>
  <si>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</si>
  <si>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</si>
  <si>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</si>
  <si>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</si>
  <si>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</si>
  <si>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</si>
  <si>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</si>
  <si>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</si>
  <si>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</si>
  <si>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</si>
  <si>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</si>
  <si>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</si>
  <si>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</si>
  <si>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</si>
  <si>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</si>
  <si>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</si>
  <si>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</si>
  <si>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</si>
  <si>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</si>
  <si>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</si>
  <si>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</si>
  <si>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</si>
  <si>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</si>
  <si>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</si>
  <si>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</si>
  <si>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</si>
  <si>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</si>
  <si>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</si>
  <si>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</si>
  <si>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</si>
  <si>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</si>
  <si>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</si>
  <si>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</si>
  <si>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</si>
  <si>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</si>
  <si>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</si>
  <si>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</si>
  <si>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</si>
  <si>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</si>
  <si>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</si>
  <si>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</si>
  <si>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</si>
  <si>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</si>
  <si>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</si>
  <si>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</si>
  <si>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</si>
  <si>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</si>
  <si>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</si>
  <si>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</si>
  <si>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</si>
  <si>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</si>
  <si>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</si>
  <si>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</si>
  <si>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</si>
  <si>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</si>
  <si>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</si>
  <si>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</si>
  <si>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</si>
  <si>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</si>
  <si>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</si>
  <si>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</si>
  <si>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</si>
  <si>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</si>
  <si>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</si>
  <si>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</si>
  <si>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</si>
  <si>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</si>
  <si>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</si>
  <si>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</si>
  <si>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</si>
  <si>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</si>
  <si>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</si>
  <si>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</si>
  <si>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</si>
  <si>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</si>
  <si>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</si>
  <si>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</si>
  <si>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</si>
  <si>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</si>
  <si>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</si>
  <si>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</si>
  <si>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</si>
  <si>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</si>
  <si>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</si>
  <si>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</si>
  <si>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</si>
  <si>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</si>
  <si>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</si>
  <si>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</si>
  <si>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</si>
  <si>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</si>
  <si>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</si>
  <si>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</si>
  <si>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</si>
  <si>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</si>
  <si>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</si>
  <si>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</si>
  <si>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</si>
  <si>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</si>
  <si>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</si>
  <si>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</si>
  <si>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</si>
  <si>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</si>
  <si>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</si>
  <si>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</si>
  <si>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</si>
  <si>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</si>
  <si>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</si>
  <si>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</si>
  <si>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</si>
  <si>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</si>
  <si>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</si>
  <si>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</si>
  <si>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</si>
  <si>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</si>
  <si>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</si>
  <si>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</si>
  <si>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</si>
  <si>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</si>
  <si>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</si>
  <si>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</si>
  <si>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</si>
  <si>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</si>
  <si>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</si>
  <si>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</si>
  <si>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</si>
  <si>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</si>
  <si>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</si>
  <si>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</si>
  <si>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</si>
  <si>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</si>
  <si>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</si>
  <si>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</si>
  <si>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</si>
  <si>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</si>
  <si>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</si>
  <si>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</si>
  <si>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</si>
  <si>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</si>
  <si>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</si>
  <si>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</si>
  <si>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</si>
  <si>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</si>
  <si>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</si>
  <si>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</si>
  <si>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</si>
  <si>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</si>
  <si>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</si>
  <si>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</si>
  <si>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</si>
  <si>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</si>
  <si>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</si>
  <si>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</si>
  <si>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</si>
  <si>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</si>
  <si>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</si>
  <si>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</si>
  <si>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</si>
  <si>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</si>
  <si>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</si>
  <si>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</si>
  <si>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</si>
  <si>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</si>
  <si>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</si>
  <si>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</si>
  <si>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</si>
  <si>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</si>
  <si>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</si>
  <si>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</si>
  <si>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</si>
  <si>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</si>
  <si>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</si>
  <si>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</si>
  <si>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</si>
  <si>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</si>
  <si>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</si>
  <si>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</si>
  <si>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</si>
  <si>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</si>
  <si>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</si>
  <si>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</si>
  <si>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</si>
  <si>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</si>
  <si>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</si>
  <si>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</si>
  <si>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</si>
  <si>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</si>
  <si>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</si>
  <si>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</si>
  <si>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</si>
  <si>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</si>
  <si>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</si>
  <si>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</si>
  <si>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</si>
  <si>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</si>
  <si>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</si>
  <si>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</si>
  <si>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</si>
  <si>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Errata</t>
  </si>
  <si>
    <t>An overview of any changes made to the survey after it was initially sent out and a list of answers to frequently asked questions.</t>
  </si>
  <si>
    <t>List of Changes</t>
  </si>
  <si>
    <t>Frequently Asked Questions</t>
  </si>
  <si>
    <t>Cell</t>
  </si>
  <si>
    <t>Change Made</t>
  </si>
  <si>
    <t>Question</t>
  </si>
  <si>
    <t>Answer</t>
  </si>
  <si>
    <t>Removed dropdown list</t>
  </si>
  <si>
    <t>PneumaticPumpsControllers</t>
  </si>
  <si>
    <t xml:space="preserve">Added Federal to list of applicable environmental regulations </t>
  </si>
  <si>
    <t>Tab</t>
  </si>
  <si>
    <t>C45</t>
  </si>
  <si>
    <t>B36</t>
  </si>
  <si>
    <t>C10</t>
  </si>
  <si>
    <t>N/A</t>
  </si>
  <si>
    <t>C12:C52</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</si>
  <si>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</si>
  <si>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</si>
  <si>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</si>
  <si>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</si>
  <si>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</si>
  <si>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HAP tab: If we use a process simulation with a sample that contains some of the HAPS, would this be answered ‘estimated’?</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</si>
  <si>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</si>
  <si>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</si>
  <si>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</si>
  <si>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</si>
  <si>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</si>
  <si>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</si>
  <si>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</si>
  <si>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Yes, but also any emissions that are routed to a control device in addition to still column emissions (e.g., flash tank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</si>
  <si>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</si>
  <si>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</si>
  <si>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</si>
  <si>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</si>
  <si>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</si>
  <si>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</si>
  <si>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C33</t>
  </si>
  <si>
    <t>AH14</t>
  </si>
  <si>
    <t>D25</t>
  </si>
  <si>
    <t>Changed data validation to allow dates up to 2021</t>
  </si>
  <si>
    <t>Added dropdown for source of electricity</t>
  </si>
  <si>
    <t>Fixed conditional formatting</t>
  </si>
  <si>
    <t>B47:B52</t>
  </si>
  <si>
    <t>Clarified where to list other metals</t>
  </si>
  <si>
    <t>B35:B40</t>
  </si>
  <si>
    <t>Clarified where to list other HAP</t>
  </si>
  <si>
    <t>StorageVessels</t>
  </si>
  <si>
    <t>C9:C10</t>
  </si>
  <si>
    <t>Added data validation</t>
  </si>
  <si>
    <t>C9</t>
  </si>
  <si>
    <t>Yes where available</t>
  </si>
  <si>
    <t>Yes, additional supporting documents may be uploaded to CEDRI</t>
  </si>
  <si>
    <t>Leave the cell blank in the storage vessel (or any other emission source tab), but the selection made in the appropriate cell in the HAP tab, please explain why it is blank</t>
  </si>
  <si>
    <t xml:space="preserve">If the stream entering the tank has not passed through a separator so it is a mixed stream, the volume of gas. </t>
  </si>
  <si>
    <t>No</t>
  </si>
  <si>
    <t>Colorado</t>
  </si>
  <si>
    <t>Wyatt_Ellis@KinderMorgan.com</t>
  </si>
  <si>
    <t>ST ELMO CS 206</t>
  </si>
  <si>
    <t>2513 N 2125 STREET</t>
  </si>
  <si>
    <t>ST ELMO</t>
  </si>
  <si>
    <t>IL</t>
  </si>
  <si>
    <t>FAYETTE</t>
  </si>
  <si>
    <t>Grid</t>
  </si>
  <si>
    <t>Major</t>
  </si>
  <si>
    <t>VRU</t>
  </si>
  <si>
    <t>T-WAT2</t>
  </si>
  <si>
    <t>Produced Water</t>
  </si>
  <si>
    <t>Storage field</t>
  </si>
  <si>
    <t>Working and Breathing</t>
  </si>
  <si>
    <t>T-3010</t>
  </si>
  <si>
    <t>T-3030</t>
  </si>
  <si>
    <t>Calculated/Modeled</t>
  </si>
  <si>
    <t>Crude Oil</t>
  </si>
  <si>
    <t>T-3080</t>
  </si>
  <si>
    <t>T-3020</t>
  </si>
  <si>
    <t>T-3040</t>
  </si>
  <si>
    <t>1667 Cole Boulevard</t>
  </si>
  <si>
    <t>Lakewood</t>
  </si>
  <si>
    <t>Wyatt Ellis</t>
  </si>
  <si>
    <t>Engineer - EHS</t>
  </si>
  <si>
    <t>720-837-5845</t>
  </si>
  <si>
    <t>Natural Gas Pipeline Company of America – Station 206</t>
  </si>
  <si>
    <t>Natural Gas Transmission and Storage Facility</t>
  </si>
  <si>
    <t>T-3090</t>
  </si>
  <si>
    <t>T-3010 &amp; T-3030</t>
  </si>
  <si>
    <t>Gas balance,  sample data</t>
  </si>
  <si>
    <t>Construction/modification/reconstruction before 8/23/11.</t>
  </si>
  <si>
    <t>Not an affected source.</t>
  </si>
  <si>
    <t>Not applicable to facility</t>
  </si>
  <si>
    <t>Permit (95120217)
SPCC (40 CFR 112)</t>
  </si>
  <si>
    <t>AP-42 7.1.3.1</t>
  </si>
  <si>
    <t>Separator (pressure vessel), T-WAT2, T-3010, &amp; T-3030 all controlled by VRU</t>
  </si>
  <si>
    <t>Emissions estimates are provided for flash/working/breathing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</si>
</sst>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3" x14ac:knownFonts="1">
    <font>
      <sz val="11"/>
      <color theme="1"/>
      <name val="Calibri"/>
      <family val="2"/>
      <scheme val="minor"/>
    </font>
    <font>
      <b/>
      <sz val="11"/>
      <color theme="1"/>
      <name val="Calibri"/>
      <family val="2"/>
      <scheme val="minor"/>
    </font>
    <font>
      <sz val="11"/>
      <color rgb="FF000000"/>
      <name val="Calibri"/>
      <family val="2"/>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sz val="11"/>
      <color theme="1"/>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8"/>
      <name val="Calibri"/>
      <family val="2"/>
      <scheme val="minor"/>
    </font>
    <font>
      <sz val="9"/>
      <color indexed="81"/>
      <name val="Tahoma"/>
      <family val="2"/>
    </font>
    <font>
      <b/>
      <sz val="9"/>
      <color indexed="81"/>
      <name val="Tahoma"/>
      <family val="2"/>
    </font>
  </fonts>
  <fills count="22">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style="medium">
        <color indexed="64"/>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182">
    <xf numFmtId="0" fontId="0" fillId="0" borderId="0" xfId="0"/>
    <xf numFmtId="0" fontId="0" fillId="9" borderId="0" xfId="0" applyFill="1" applyAlignment="1" applyProtection="1">
      <alignment vertical="top"/>
    </xf>
    <xf numFmtId="0" fontId="5" fillId="9" borderId="0" xfId="0" applyFont="1" applyFill="1" applyAlignment="1" applyProtection="1">
      <alignment vertical="top"/>
    </xf>
    <xf numFmtId="0" fontId="26" fillId="9" borderId="0" xfId="0" applyFont="1" applyFill="1" applyAlignment="1" applyProtection="1">
      <alignment vertical="center"/>
    </xf>
    <xf numFmtId="0" fontId="24" fillId="9" borderId="0" xfId="0" applyFont="1" applyFill="1" applyAlignment="1" applyProtection="1">
      <alignmen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0" fillId="0" borderId="0" xfId="0" applyAlignment="1" applyProtection="1">
      <alignment vertical="top"/>
    </xf>
    <xf numFmtId="0" fontId="21" fillId="17" borderId="26" xfId="0" applyFont="1" applyFill="1" applyBorder="1" applyAlignment="1" applyProtection="1">
      <alignment horizontal="right" vertical="top" wrapText="1"/>
    </xf>
    <xf numFmtId="0" fontId="21" fillId="17" borderId="27" xfId="0" applyFont="1" applyFill="1" applyBorder="1" applyAlignment="1" applyProtection="1">
      <alignment vertical="top" wrapText="1"/>
    </xf>
    <xf numFmtId="0" fontId="21" fillId="18" borderId="25" xfId="0" applyFont="1" applyFill="1" applyBorder="1" applyAlignment="1" applyProtection="1">
      <alignment vertical="top" wrapText="1"/>
    </xf>
    <xf numFmtId="0" fontId="21" fillId="18" borderId="28" xfId="0" applyFont="1" applyFill="1" applyBorder="1" applyAlignment="1" applyProtection="1">
      <alignment vertical="top" wrapText="1"/>
    </xf>
    <xf numFmtId="0" fontId="21" fillId="18" borderId="25" xfId="0" applyFont="1" applyFill="1" applyBorder="1" applyAlignment="1" applyProtection="1">
      <alignment horizontal="right" vertical="top" wrapText="1"/>
    </xf>
    <xf numFmtId="0" fontId="23" fillId="18" borderId="28" xfId="0" applyFont="1" applyFill="1" applyBorder="1" applyAlignment="1" applyProtection="1">
      <alignment vertical="top" wrapText="1"/>
    </xf>
    <xf numFmtId="0" fontId="21" fillId="19" borderId="25" xfId="0" applyFont="1" applyFill="1" applyBorder="1" applyAlignment="1" applyProtection="1">
      <alignment vertical="top" wrapText="1"/>
    </xf>
    <xf numFmtId="0" fontId="21" fillId="19" borderId="28" xfId="0" applyFont="1" applyFill="1" applyBorder="1" applyAlignment="1" applyProtection="1">
      <alignment vertical="top" wrapText="1"/>
    </xf>
    <xf numFmtId="0" fontId="21" fillId="19" borderId="25" xfId="0" applyFont="1" applyFill="1" applyBorder="1" applyAlignment="1" applyProtection="1">
      <alignment horizontal="right" vertical="top" wrapText="1"/>
    </xf>
    <xf numFmtId="0" fontId="23" fillId="19" borderId="28" xfId="0" applyFont="1" applyFill="1" applyBorder="1" applyAlignment="1" applyProtection="1">
      <alignment vertical="top" wrapText="1"/>
    </xf>
    <xf numFmtId="0" fontId="21" fillId="20" borderId="25" xfId="0" applyFont="1" applyFill="1" applyBorder="1" applyAlignment="1" applyProtection="1">
      <alignment vertical="top" wrapText="1"/>
    </xf>
    <xf numFmtId="0" fontId="21" fillId="20" borderId="28" xfId="0" applyFont="1" applyFill="1" applyBorder="1" applyAlignment="1" applyProtection="1">
      <alignment vertical="top" wrapText="1"/>
    </xf>
    <xf numFmtId="0" fontId="22" fillId="20" borderId="25" xfId="0" applyFont="1" applyFill="1" applyBorder="1" applyAlignment="1" applyProtection="1">
      <alignment horizontal="right" vertical="top" wrapText="1"/>
    </xf>
    <xf numFmtId="0" fontId="23" fillId="20" borderId="28" xfId="0" applyFont="1" applyFill="1" applyBorder="1" applyAlignment="1" applyProtection="1">
      <alignment vertical="top" wrapText="1"/>
    </xf>
    <xf numFmtId="0" fontId="21" fillId="20" borderId="25" xfId="0" applyFont="1" applyFill="1" applyBorder="1" applyAlignment="1" applyProtection="1">
      <alignment horizontal="right" vertical="top" wrapText="1"/>
    </xf>
    <xf numFmtId="0" fontId="21" fillId="21" borderId="25" xfId="0" applyFont="1" applyFill="1" applyBorder="1" applyAlignment="1" applyProtection="1">
      <alignment vertical="top" wrapText="1"/>
    </xf>
    <xf numFmtId="0" fontId="21" fillId="21" borderId="28" xfId="0" applyFont="1" applyFill="1" applyBorder="1" applyAlignment="1" applyProtection="1">
      <alignment vertical="top" wrapText="1"/>
    </xf>
    <xf numFmtId="0" fontId="22" fillId="21" borderId="25" xfId="0" applyFont="1" applyFill="1" applyBorder="1" applyAlignment="1" applyProtection="1">
      <alignment horizontal="right" vertical="top" wrapText="1"/>
    </xf>
    <xf numFmtId="0" fontId="23" fillId="21" borderId="28" xfId="0" applyFont="1" applyFill="1" applyBorder="1" applyAlignment="1" applyProtection="1">
      <alignment vertical="top" wrapText="1"/>
    </xf>
    <xf numFmtId="0" fontId="25" fillId="21" borderId="28" xfId="0" applyFont="1" applyFill="1" applyBorder="1" applyAlignment="1" applyProtection="1">
      <alignment vertical="top" wrapText="1"/>
    </xf>
    <xf numFmtId="0" fontId="21" fillId="21" borderId="25" xfId="0" applyFont="1" applyFill="1" applyBorder="1" applyAlignment="1" applyProtection="1">
      <alignment horizontal="right" vertical="top" wrapText="1"/>
    </xf>
    <xf numFmtId="0" fontId="21" fillId="21" borderId="17" xfId="0" applyFont="1" applyFill="1" applyBorder="1" applyAlignment="1" applyProtection="1">
      <alignment horizontal="right" vertical="top" wrapText="1"/>
    </xf>
    <xf numFmtId="0" fontId="23" fillId="21" borderId="29" xfId="0" applyFont="1" applyFill="1" applyBorder="1" applyAlignment="1" applyProtection="1">
      <alignment vertical="top" wrapText="1"/>
    </xf>
    <xf numFmtId="0" fontId="27" fillId="9" borderId="0" xfId="0" applyFont="1" applyFill="1" applyAlignment="1" applyProtection="1">
      <alignment vertical="center"/>
    </xf>
    <xf numFmtId="0" fontId="28"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8"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8" fillId="0" borderId="0" xfId="0" applyFont="1" applyProtection="1"/>
    <xf numFmtId="0" fontId="1" fillId="0" borderId="0" xfId="0" applyFont="1" applyAlignment="1" applyProtection="1">
      <alignment vertical="center"/>
    </xf>
    <xf numFmtId="0" fontId="7" fillId="0" borderId="0" xfId="0" applyFont="1" applyProtection="1"/>
    <xf numFmtId="0" fontId="2" fillId="10" borderId="0" xfId="0" applyFont="1" applyFill="1" applyProtection="1"/>
    <xf numFmtId="0" fontId="11" fillId="3" borderId="15" xfId="0" applyFont="1" applyFill="1" applyBorder="1" applyAlignment="1" applyProtection="1">
      <alignment vertical="top"/>
    </xf>
    <xf numFmtId="0" fontId="11" fillId="3" borderId="18" xfId="0" applyFont="1" applyFill="1" applyBorder="1" applyAlignment="1" applyProtection="1">
      <alignment vertical="top"/>
    </xf>
    <xf numFmtId="0" fontId="2" fillId="10" borderId="16" xfId="0" applyFont="1" applyFill="1" applyBorder="1" applyAlignment="1" applyProtection="1">
      <alignment vertical="top" wrapText="1"/>
    </xf>
    <xf numFmtId="0" fontId="2" fillId="10" borderId="19"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24" xfId="0" applyFont="1" applyFill="1" applyBorder="1" applyAlignment="1" applyProtection="1">
      <alignment vertical="top" wrapText="1"/>
    </xf>
    <xf numFmtId="0" fontId="0" fillId="0" borderId="13" xfId="0" applyBorder="1" applyAlignment="1" applyProtection="1">
      <alignment horizontal="left" vertical="center" wrapText="1"/>
    </xf>
    <xf numFmtId="0" fontId="0" fillId="0" borderId="0" xfId="0" applyAlignment="1" applyProtection="1">
      <alignment horizontal="left" vertical="center" indent="1"/>
    </xf>
    <xf numFmtId="0" fontId="2" fillId="0" borderId="16" xfId="0" applyFont="1" applyBorder="1" applyAlignment="1" applyProtection="1">
      <alignment vertical="top" wrapText="1"/>
    </xf>
    <xf numFmtId="0" fontId="2" fillId="10" borderId="21" xfId="0" applyFont="1" applyFill="1" applyBorder="1" applyAlignment="1" applyProtection="1">
      <alignment vertical="top" wrapText="1"/>
    </xf>
    <xf numFmtId="0" fontId="2" fillId="10" borderId="22" xfId="0" applyFont="1" applyFill="1" applyBorder="1" applyAlignment="1" applyProtection="1">
      <alignment vertical="top" wrapText="1"/>
    </xf>
    <xf numFmtId="0" fontId="2" fillId="10" borderId="25" xfId="0" applyFont="1" applyFill="1" applyBorder="1" applyAlignment="1" applyProtection="1">
      <alignment vertical="top" wrapText="1"/>
    </xf>
    <xf numFmtId="0" fontId="4" fillId="0" borderId="0" xfId="0" applyFont="1" applyAlignment="1" applyProtection="1">
      <alignment vertical="top"/>
    </xf>
    <xf numFmtId="0" fontId="0" fillId="0" borderId="13" xfId="0" applyBorder="1" applyAlignment="1" applyProtection="1">
      <alignment wrapText="1"/>
    </xf>
    <xf numFmtId="0" fontId="0" fillId="0" borderId="4" xfId="0" applyBorder="1" applyAlignment="1" applyProtection="1">
      <alignment vertical="top" wrapText="1"/>
    </xf>
    <xf numFmtId="0" fontId="0" fillId="0" borderId="13" xfId="0" applyBorder="1" applyAlignment="1" applyProtection="1">
      <alignment vertical="top" wrapText="1"/>
    </xf>
    <xf numFmtId="0" fontId="2" fillId="10" borderId="4" xfId="0" applyFont="1" applyFill="1" applyBorder="1" applyAlignment="1" applyProtection="1">
      <alignment vertical="top" wrapText="1"/>
    </xf>
    <xf numFmtId="0" fontId="2" fillId="10" borderId="13" xfId="0" applyFont="1" applyFill="1" applyBorder="1" applyAlignment="1" applyProtection="1">
      <alignment vertical="top" wrapText="1"/>
    </xf>
    <xf numFmtId="0" fontId="2" fillId="10" borderId="17" xfId="0" applyFont="1" applyFill="1" applyBorder="1" applyAlignment="1" applyProtection="1">
      <alignment vertical="top" wrapText="1"/>
    </xf>
    <xf numFmtId="0" fontId="2" fillId="10" borderId="20" xfId="0" applyFont="1" applyFill="1" applyBorder="1" applyAlignment="1" applyProtection="1">
      <alignment vertical="top" wrapText="1"/>
    </xf>
    <xf numFmtId="0" fontId="6"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29" fillId="5" borderId="1" xfId="1" applyFill="1" applyBorder="1" applyAlignment="1" applyProtection="1">
      <alignment vertical="top"/>
    </xf>
    <xf numFmtId="0" fontId="0" fillId="0" borderId="14" xfId="0" applyBorder="1" applyProtection="1"/>
    <xf numFmtId="0" fontId="0" fillId="0" borderId="14"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6" xfId="0" applyFill="1" applyBorder="1" applyAlignment="1" applyProtection="1">
      <alignment wrapText="1"/>
    </xf>
    <xf numFmtId="0" fontId="0" fillId="5" borderId="6" xfId="0" applyFill="1" applyBorder="1" applyAlignment="1" applyProtection="1">
      <alignment vertical="top"/>
    </xf>
    <xf numFmtId="0" fontId="0" fillId="0" borderId="23" xfId="0" applyBorder="1" applyAlignment="1" applyProtection="1">
      <alignment wrapText="1"/>
    </xf>
    <xf numFmtId="0" fontId="0" fillId="0" borderId="23" xfId="0" applyBorder="1" applyAlignment="1" applyProtection="1">
      <alignment vertical="top"/>
    </xf>
    <xf numFmtId="0" fontId="7" fillId="0" borderId="3" xfId="0" applyFont="1" applyBorder="1" applyProtection="1"/>
    <xf numFmtId="0" fontId="7"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7" xfId="0" applyFont="1" applyFill="1" applyBorder="1" applyAlignment="1" applyProtection="1">
      <alignment horizontal="left" vertical="center" wrapText="1"/>
    </xf>
    <xf numFmtId="0" fontId="0" fillId="5" borderId="11"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3"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3"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0"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17" fillId="0" borderId="0" xfId="0" applyFont="1" applyProtection="1"/>
    <xf numFmtId="0" fontId="10" fillId="0" borderId="0" xfId="0" applyFont="1" applyAlignment="1" applyProtection="1">
      <alignment horizontal="left" vertical="center" wrapText="1"/>
    </xf>
    <xf numFmtId="0" fontId="9"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9" fillId="6" borderId="1" xfId="0" applyFont="1" applyFill="1" applyBorder="1" applyProtection="1"/>
    <xf numFmtId="0" fontId="9" fillId="4" borderId="1" xfId="0" applyFont="1" applyFill="1" applyBorder="1" applyAlignment="1" applyProtection="1">
      <alignment horizontal="center" vertical="top"/>
    </xf>
    <xf numFmtId="0" fontId="10" fillId="6" borderId="1" xfId="0" applyFont="1" applyFill="1" applyBorder="1" applyProtection="1"/>
    <xf numFmtId="0" fontId="10" fillId="5" borderId="1" xfId="0" applyFont="1" applyFill="1" applyBorder="1" applyAlignment="1" applyProtection="1">
      <alignment vertical="top"/>
    </xf>
    <xf numFmtId="0" fontId="10" fillId="4" borderId="1" xfId="0" applyFont="1" applyFill="1" applyBorder="1" applyProtection="1"/>
    <xf numFmtId="0" fontId="10" fillId="0" borderId="0" xfId="0" applyFont="1" applyAlignment="1" applyProtection="1">
      <alignment horizontal="left" vertical="center"/>
    </xf>
    <xf numFmtId="0" fontId="10" fillId="3" borderId="1" xfId="0" applyFont="1" applyFill="1" applyBorder="1" applyAlignment="1" applyProtection="1">
      <alignment horizontal="left" vertical="center"/>
    </xf>
    <xf numFmtId="0" fontId="0" fillId="5" borderId="1" xfId="0" applyFill="1" applyBorder="1" applyProtection="1"/>
    <xf numFmtId="0" fontId="8" fillId="0" borderId="0" xfId="0" applyFont="1" applyAlignment="1" applyProtection="1">
      <alignment horizontal="left" wrapText="1"/>
    </xf>
    <xf numFmtId="0" fontId="2" fillId="0" borderId="0" xfId="0" applyFont="1" applyProtection="1"/>
    <xf numFmtId="0" fontId="19" fillId="0" borderId="0" xfId="0" applyFont="1" applyProtection="1"/>
    <xf numFmtId="0" fontId="15" fillId="0" borderId="0" xfId="0" applyFont="1" applyProtection="1"/>
    <xf numFmtId="0" fontId="18" fillId="0" borderId="0" xfId="0" applyFont="1" applyProtection="1"/>
    <xf numFmtId="0" fontId="2" fillId="0" borderId="0" xfId="0" applyFont="1" applyAlignment="1" applyProtection="1">
      <alignment vertical="center" wrapText="1"/>
    </xf>
    <xf numFmtId="0" fontId="11" fillId="3" borderId="1" xfId="0" applyFont="1" applyFill="1" applyBorder="1" applyAlignment="1" applyProtection="1">
      <alignment horizontal="center" vertical="center"/>
    </xf>
    <xf numFmtId="0" fontId="11" fillId="15"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wrapText="1"/>
    </xf>
    <xf numFmtId="0" fontId="11" fillId="15"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3" fillId="0" borderId="0" xfId="0" applyFont="1" applyAlignment="1" applyProtection="1">
      <alignment wrapText="1"/>
    </xf>
    <xf numFmtId="0" fontId="10"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xf>
    <xf numFmtId="0" fontId="11" fillId="0" borderId="0" xfId="0" applyFont="1" applyProtection="1"/>
    <xf numFmtId="0" fontId="2" fillId="0" borderId="0" xfId="0" applyFont="1" applyAlignment="1" applyProtection="1">
      <alignment vertical="top"/>
    </xf>
    <xf numFmtId="0" fontId="11" fillId="3" borderId="7" xfId="0" applyFont="1" applyFill="1" applyBorder="1" applyAlignment="1" applyProtection="1">
      <alignment vertical="center" wrapText="1"/>
    </xf>
    <xf numFmtId="0" fontId="2" fillId="8" borderId="7" xfId="0" applyFont="1" applyFill="1" applyBorder="1" applyAlignment="1" applyProtection="1">
      <alignment horizontal="center" vertical="center"/>
    </xf>
    <xf numFmtId="0" fontId="2" fillId="0" borderId="0" xfId="0" applyFont="1" applyAlignment="1" applyProtection="1">
      <alignment horizontal="center"/>
    </xf>
    <xf numFmtId="0" fontId="3" fillId="0" borderId="0" xfId="0" applyFont="1" applyAlignment="1" applyProtection="1">
      <alignment vertical="center" wrapText="1"/>
    </xf>
    <xf numFmtId="0" fontId="11"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0" borderId="0" xfId="0" applyFont="1" applyAlignment="1" applyProtection="1">
      <alignment horizontal="left" vertical="top"/>
    </xf>
    <xf numFmtId="0" fontId="13" fillId="0" borderId="0" xfId="0" applyFont="1" applyAlignment="1" applyProtection="1">
      <alignment wrapText="1"/>
    </xf>
    <xf numFmtId="0" fontId="1" fillId="0" borderId="0" xfId="0" applyFont="1" applyAlignment="1" applyProtection="1">
      <alignment horizontal="left"/>
    </xf>
    <xf numFmtId="0" fontId="16" fillId="0" borderId="0" xfId="0" applyFont="1" applyProtection="1"/>
    <xf numFmtId="0" fontId="13" fillId="0" borderId="3" xfId="0" applyFont="1" applyBorder="1" applyAlignment="1" applyProtection="1">
      <alignment wrapText="1"/>
    </xf>
    <xf numFmtId="0" fontId="3" fillId="0" borderId="3" xfId="0" applyFont="1" applyBorder="1" applyAlignment="1" applyProtection="1">
      <alignment vertical="center" wrapText="1"/>
    </xf>
    <xf numFmtId="0" fontId="1" fillId="11" borderId="6" xfId="0" applyFont="1" applyFill="1" applyBorder="1" applyAlignment="1" applyProtection="1">
      <alignment horizontal="left"/>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3" fillId="12" borderId="8" xfId="0" applyFont="1" applyFill="1" applyBorder="1" applyAlignment="1" applyProtection="1">
      <alignment horizontal="center"/>
    </xf>
    <xf numFmtId="0" fontId="3" fillId="12" borderId="9" xfId="0" applyFont="1" applyFill="1" applyBorder="1" applyAlignment="1" applyProtection="1">
      <alignment horizontal="center"/>
    </xf>
    <xf numFmtId="0" fontId="3" fillId="13" borderId="6"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14" xfId="0" applyFont="1" applyFill="1" applyBorder="1" applyAlignment="1" applyProtection="1">
      <alignment horizontal="left"/>
    </xf>
    <xf numFmtId="0" fontId="1" fillId="14" borderId="11" xfId="0" applyFont="1" applyFill="1" applyBorder="1" applyAlignment="1" applyProtection="1">
      <alignment horizontal="left"/>
    </xf>
    <xf numFmtId="0" fontId="13" fillId="2" borderId="9" xfId="0" applyFont="1" applyFill="1" applyBorder="1" applyAlignment="1" applyProtection="1">
      <alignment horizontal="left"/>
    </xf>
    <xf numFmtId="0" fontId="13" fillId="2" borderId="10" xfId="0" applyFont="1" applyFill="1" applyBorder="1" applyAlignment="1" applyProtection="1">
      <alignment horizontal="left"/>
    </xf>
    <xf numFmtId="0" fontId="11" fillId="3"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2" xfId="0" applyFill="1" applyBorder="1" applyAlignment="1" applyProtection="1">
      <alignment vertical="top"/>
    </xf>
    <xf numFmtId="0" fontId="0" fillId="5" borderId="12" xfId="0" applyFill="1" applyBorder="1" applyAlignment="1" applyProtection="1">
      <alignment vertical="top" wrapText="1"/>
    </xf>
    <xf numFmtId="0" fontId="12" fillId="0" borderId="0" xfId="0" applyFont="1" applyAlignment="1" applyProtection="1">
      <alignment vertical="top" wrapText="1"/>
    </xf>
    <xf numFmtId="0" fontId="4" fillId="0" borderId="0" xfId="0" applyFont="1" applyAlignment="1" applyProtection="1">
      <alignment vertical="top" wrapText="1"/>
    </xf>
    <xf numFmtId="0" fontId="0" fillId="16" borderId="0" xfId="0" applyFill="1" applyProtection="1"/>
    <xf numFmtId="0" fontId="0" fillId="2" borderId="0" xfId="0" applyFill="1" applyProtection="1"/>
  </cellXfs>
  <cellStyles count="2">
    <cellStyle name="Hyperlink" xfId="1" builtinId="8"/>
    <cellStyle name="Normal" xfId="0" builtinId="0"/>
  </cellStyles>
  <dxfs count="2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Wyatt_Ellis@KinderMorgan.com" TargetMode="External"/><Relationship Id="rId1" Type="http://schemas.openxmlformats.org/officeDocument/2006/relationships/hyperlink" Target="mailto:Wyatt_Ellis@KinderMorgan.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45"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543</v>
      </c>
      <c r="C22" s="13" t="s">
        <v>544</v>
      </c>
    </row>
    <row r="23" spans="2:5" ht="24" customHeight="1" x14ac:dyDescent="0.3">
      <c r="B23" s="12" t="s">
        <v>11</v>
      </c>
      <c r="C23" s="13" t="s">
        <v>12</v>
      </c>
    </row>
    <row r="24" spans="2:5" ht="24" customHeight="1" x14ac:dyDescent="0.3">
      <c r="B24" s="14" t="s">
        <v>13</v>
      </c>
      <c r="C24" s="15"/>
    </row>
    <row r="25" spans="2:5" ht="27.6" x14ac:dyDescent="0.3">
      <c r="B25" s="16" t="s">
        <v>14</v>
      </c>
      <c r="C25" s="17" t="s">
        <v>15</v>
      </c>
    </row>
    <row r="26" spans="2:5" x14ac:dyDescent="0.3">
      <c r="B26" s="16"/>
      <c r="C26" s="17" t="s">
        <v>16</v>
      </c>
    </row>
    <row r="27" spans="2:5" x14ac:dyDescent="0.3">
      <c r="B27" s="16"/>
      <c r="C27" s="17" t="s">
        <v>17</v>
      </c>
    </row>
    <row r="28" spans="2:5" ht="14.4" customHeight="1" x14ac:dyDescent="0.3">
      <c r="B28" s="16"/>
      <c r="C28" s="17" t="s">
        <v>18</v>
      </c>
    </row>
    <row r="29" spans="2:5" x14ac:dyDescent="0.3">
      <c r="B29" s="16"/>
      <c r="C29" s="17" t="s">
        <v>19</v>
      </c>
    </row>
    <row r="30" spans="2:5" ht="37.35" customHeight="1" x14ac:dyDescent="0.3">
      <c r="B30" s="16"/>
      <c r="C30" s="17" t="s">
        <v>20</v>
      </c>
    </row>
    <row r="31" spans="2:5" ht="41.4" x14ac:dyDescent="0.3">
      <c r="B31" s="16" t="s">
        <v>21</v>
      </c>
      <c r="C31" s="17" t="s">
        <v>22</v>
      </c>
    </row>
    <row r="32" spans="2:5" ht="27.6" x14ac:dyDescent="0.3">
      <c r="B32" s="16"/>
      <c r="C32" s="17" t="s">
        <v>23</v>
      </c>
    </row>
    <row r="33" spans="2:3" ht="55.8" x14ac:dyDescent="0.3">
      <c r="B33" s="16"/>
      <c r="C33" s="17" t="s">
        <v>24</v>
      </c>
    </row>
    <row r="34" spans="2:3" ht="24" customHeight="1" x14ac:dyDescent="0.3">
      <c r="B34" s="18" t="s">
        <v>25</v>
      </c>
      <c r="C34" s="19"/>
    </row>
    <row r="35" spans="2:3" ht="53.1" customHeight="1" x14ac:dyDescent="0.3">
      <c r="B35" s="20"/>
      <c r="C35" s="21" t="s">
        <v>26</v>
      </c>
    </row>
    <row r="36" spans="2:3" ht="37.35" customHeight="1" x14ac:dyDescent="0.3">
      <c r="B36" s="22" t="s">
        <v>27</v>
      </c>
      <c r="C36" s="21" t="s">
        <v>28</v>
      </c>
    </row>
    <row r="37" spans="2:3" ht="27.6" x14ac:dyDescent="0.3">
      <c r="B37" s="22"/>
      <c r="C37" s="21" t="s">
        <v>23</v>
      </c>
    </row>
    <row r="38" spans="2:3" ht="55.2" x14ac:dyDescent="0.3">
      <c r="B38" s="22"/>
      <c r="C38" s="21" t="s">
        <v>29</v>
      </c>
    </row>
    <row r="39" spans="2:3" ht="165.6" x14ac:dyDescent="0.3">
      <c r="B39" s="22"/>
      <c r="C39" s="21" t="s">
        <v>30</v>
      </c>
    </row>
    <row r="40" spans="2:3" ht="63" customHeight="1" x14ac:dyDescent="0.3">
      <c r="B40" s="22"/>
      <c r="C40" s="21" t="s">
        <v>31</v>
      </c>
    </row>
    <row r="41" spans="2:3" ht="24" customHeight="1" x14ac:dyDescent="0.3">
      <c r="B41" s="23" t="s">
        <v>32</v>
      </c>
      <c r="C41" s="24"/>
    </row>
    <row r="42" spans="2:3" ht="36" customHeight="1" x14ac:dyDescent="0.3">
      <c r="B42" s="25"/>
      <c r="C42" s="26" t="s">
        <v>33</v>
      </c>
    </row>
    <row r="43" spans="2:3" ht="67.349999999999994" customHeight="1" x14ac:dyDescent="0.3">
      <c r="B43" s="25"/>
      <c r="C43" s="27" t="s">
        <v>34</v>
      </c>
    </row>
    <row r="44" spans="2:3" ht="27.6" x14ac:dyDescent="0.3">
      <c r="B44" s="28" t="s">
        <v>35</v>
      </c>
      <c r="C44" s="26" t="s">
        <v>36</v>
      </c>
    </row>
    <row r="45" spans="2:3" ht="27.6" x14ac:dyDescent="0.3">
      <c r="B45" s="28"/>
      <c r="C45" s="26" t="s">
        <v>23</v>
      </c>
    </row>
    <row r="46" spans="2:3" ht="165.6" x14ac:dyDescent="0.3">
      <c r="B46" s="28"/>
      <c r="C46" s="26" t="s">
        <v>37</v>
      </c>
    </row>
    <row r="47" spans="2:3" ht="93" customHeight="1" x14ac:dyDescent="0.3">
      <c r="B47" s="28" t="s">
        <v>38</v>
      </c>
      <c r="C47" s="26" t="s">
        <v>39</v>
      </c>
    </row>
    <row r="48" spans="2:3" ht="27.6" x14ac:dyDescent="0.3">
      <c r="B48" s="28"/>
      <c r="C48" s="26" t="s">
        <v>23</v>
      </c>
    </row>
    <row r="49" spans="2:3" ht="27.6" x14ac:dyDescent="0.3">
      <c r="B49" s="28"/>
      <c r="C49" s="26" t="s">
        <v>40</v>
      </c>
    </row>
    <row r="50" spans="2:3" ht="92.4" customHeight="1" x14ac:dyDescent="0.3">
      <c r="B50" s="28"/>
      <c r="C50" s="26" t="s">
        <v>41</v>
      </c>
    </row>
    <row r="51" spans="2:3" ht="35.1" customHeight="1" x14ac:dyDescent="0.3">
      <c r="B51" s="28" t="s">
        <v>42</v>
      </c>
      <c r="C51" s="26" t="s">
        <v>43</v>
      </c>
    </row>
    <row r="52" spans="2:3" ht="27.6" x14ac:dyDescent="0.3">
      <c r="B52" s="28"/>
      <c r="C52" s="26" t="s">
        <v>23</v>
      </c>
    </row>
    <row r="53" spans="2:3" ht="64.349999999999994" customHeight="1" x14ac:dyDescent="0.3">
      <c r="B53" s="28"/>
      <c r="C53" s="26" t="s">
        <v>44</v>
      </c>
    </row>
    <row r="54" spans="2:3" ht="24" customHeight="1" x14ac:dyDescent="0.3">
      <c r="B54" s="28" t="s">
        <v>45</v>
      </c>
      <c r="C54" s="26" t="s">
        <v>46</v>
      </c>
    </row>
    <row r="55" spans="2:3" ht="27.6" x14ac:dyDescent="0.3">
      <c r="B55" s="28"/>
      <c r="C55" s="26" t="s">
        <v>23</v>
      </c>
    </row>
    <row r="56" spans="2:3" ht="27.6" x14ac:dyDescent="0.3">
      <c r="B56" s="28"/>
      <c r="C56" s="26" t="s">
        <v>47</v>
      </c>
    </row>
    <row r="57" spans="2:3" ht="80.400000000000006" customHeight="1" x14ac:dyDescent="0.3">
      <c r="B57" s="28"/>
      <c r="C57" s="26" t="s">
        <v>48</v>
      </c>
    </row>
    <row r="58" spans="2:3" ht="27.6" x14ac:dyDescent="0.3">
      <c r="B58" s="28" t="s">
        <v>49</v>
      </c>
      <c r="C58" s="26" t="s">
        <v>50</v>
      </c>
    </row>
    <row r="59" spans="2:3" ht="27.6" x14ac:dyDescent="0.3">
      <c r="B59" s="28"/>
      <c r="C59" s="26" t="s">
        <v>23</v>
      </c>
    </row>
    <row r="60" spans="2:3" ht="27.6" x14ac:dyDescent="0.3">
      <c r="B60" s="28"/>
      <c r="C60" s="26" t="s">
        <v>51</v>
      </c>
    </row>
    <row r="61" spans="2:3" ht="77.400000000000006" customHeight="1" x14ac:dyDescent="0.3">
      <c r="B61" s="28"/>
      <c r="C61" s="26" t="s">
        <v>52</v>
      </c>
    </row>
    <row r="62" spans="2:3" ht="41.4" x14ac:dyDescent="0.3">
      <c r="B62" s="28" t="s">
        <v>53</v>
      </c>
      <c r="C62" s="26" t="s">
        <v>54</v>
      </c>
    </row>
    <row r="63" spans="2:3" ht="27.6" x14ac:dyDescent="0.3">
      <c r="B63" s="28"/>
      <c r="C63" s="26" t="s">
        <v>23</v>
      </c>
    </row>
    <row r="64" spans="2:3" ht="65.400000000000006" customHeight="1" x14ac:dyDescent="0.3">
      <c r="B64" s="28"/>
      <c r="C64" s="26" t="s">
        <v>55</v>
      </c>
    </row>
    <row r="65" spans="2:3" ht="36" customHeight="1" x14ac:dyDescent="0.3">
      <c r="B65" s="28" t="s">
        <v>56</v>
      </c>
      <c r="C65" s="26" t="s">
        <v>57</v>
      </c>
    </row>
    <row r="66" spans="2:3" ht="27.6" x14ac:dyDescent="0.3">
      <c r="B66" s="28"/>
      <c r="C66" s="26" t="s">
        <v>23</v>
      </c>
    </row>
    <row r="67" spans="2:3" ht="41.4" x14ac:dyDescent="0.3">
      <c r="B67" s="28"/>
      <c r="C67" s="26" t="s">
        <v>58</v>
      </c>
    </row>
    <row r="68" spans="2:3" ht="27.6" x14ac:dyDescent="0.3">
      <c r="B68" s="28"/>
      <c r="C68" s="26" t="s">
        <v>59</v>
      </c>
    </row>
    <row r="69" spans="2:3" ht="55.2" x14ac:dyDescent="0.3">
      <c r="B69" s="28"/>
      <c r="C69" s="26" t="s">
        <v>60</v>
      </c>
    </row>
    <row r="70" spans="2:3" ht="27.6" x14ac:dyDescent="0.3">
      <c r="B70" s="28"/>
      <c r="C70" s="26" t="s">
        <v>61</v>
      </c>
    </row>
    <row r="71" spans="2:3" ht="64.349999999999994" customHeight="1" x14ac:dyDescent="0.3">
      <c r="B71" s="28"/>
      <c r="C71" s="26" t="s">
        <v>62</v>
      </c>
    </row>
    <row r="72" spans="2:3" ht="37.35" customHeight="1" x14ac:dyDescent="0.3">
      <c r="B72" s="28" t="s">
        <v>63</v>
      </c>
      <c r="C72" s="26" t="s">
        <v>64</v>
      </c>
    </row>
    <row r="73" spans="2:3" ht="27.6" x14ac:dyDescent="0.3">
      <c r="B73" s="28"/>
      <c r="C73" s="26" t="s">
        <v>23</v>
      </c>
    </row>
    <row r="74" spans="2:3" ht="41.4" x14ac:dyDescent="0.3">
      <c r="B74" s="28"/>
      <c r="C74" s="26" t="s">
        <v>65</v>
      </c>
    </row>
    <row r="75" spans="2:3" x14ac:dyDescent="0.3">
      <c r="B75" s="28"/>
      <c r="C75" s="26" t="s">
        <v>66</v>
      </c>
    </row>
    <row r="76" spans="2:3" ht="76.349999999999994" customHeight="1" x14ac:dyDescent="0.3">
      <c r="B76" s="28"/>
      <c r="C76" s="26" t="s">
        <v>67</v>
      </c>
    </row>
    <row r="77" spans="2:3" ht="24" customHeight="1" x14ac:dyDescent="0.3">
      <c r="B77" s="28" t="s">
        <v>68</v>
      </c>
      <c r="C77" s="26" t="s">
        <v>69</v>
      </c>
    </row>
    <row r="78" spans="2:3" ht="27.6" x14ac:dyDescent="0.3">
      <c r="B78" s="28"/>
      <c r="C78" s="26" t="s">
        <v>70</v>
      </c>
    </row>
    <row r="79" spans="2:3" ht="96.6" x14ac:dyDescent="0.3">
      <c r="B79" s="28"/>
      <c r="C79" s="26" t="s">
        <v>71</v>
      </c>
    </row>
    <row r="80" spans="2:3" ht="97.2" thickBot="1" x14ac:dyDescent="0.35">
      <c r="B80" s="29"/>
      <c r="C80" s="30" t="s">
        <v>72</v>
      </c>
    </row>
    <row r="81" spans="2:3" s="1" customFormat="1" x14ac:dyDescent="0.3"/>
    <row r="82" spans="2:3" s="1" customFormat="1" ht="25.35" customHeight="1" x14ac:dyDescent="0.3">
      <c r="B82" s="31" t="s">
        <v>73</v>
      </c>
    </row>
    <row r="83" spans="2:3" s="1" customFormat="1" ht="22.35" customHeight="1" x14ac:dyDescent="0.3">
      <c r="B83" s="32" t="s">
        <v>74</v>
      </c>
    </row>
    <row r="84" spans="2:3" s="1" customFormat="1" ht="82.35" customHeight="1" x14ac:dyDescent="0.3">
      <c r="B84" s="5" t="s">
        <v>75</v>
      </c>
      <c r="C84" s="5"/>
    </row>
    <row r="85" spans="2:3" s="1" customFormat="1" ht="27.6" customHeight="1" x14ac:dyDescent="0.3">
      <c r="B85" s="32" t="s">
        <v>76</v>
      </c>
      <c r="C85" s="33"/>
    </row>
    <row r="86" spans="2:3" s="1" customFormat="1" ht="59.4" customHeight="1" x14ac:dyDescent="0.3">
      <c r="B86" s="5" t="s">
        <v>77</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wzibdILy53kbkX4nIq3HJMQEWfv8MAwMW8YfmqiqqYylQrx5DsX+5Q4uMg4W9RPRVJ1LEtRUQfKQukPSkI/PpQ==" saltValue="4IlNHgKtoTUrars+OSlhAg==" spinCount="100000" sheet="1" objects="1" scenarios="1" formatCells="0" formatColumns="0" formatRows="0" insertColumns="0" insertRows="0" insertHyperlinks="0" deleteColumns="0" deleteRows="0" sort="0" autoFilter="0" pivotTables="0"/>
  <mergeCells count="24">
    <mergeCell ref="B54:B57"/>
    <mergeCell ref="B20:C20"/>
    <mergeCell ref="B24:C24"/>
    <mergeCell ref="B25:B30"/>
    <mergeCell ref="B31:B33"/>
    <mergeCell ref="B34:C34"/>
    <mergeCell ref="B36:B40"/>
    <mergeCell ref="B41:C41"/>
    <mergeCell ref="B42:B43"/>
    <mergeCell ref="B44:B46"/>
    <mergeCell ref="B47:B50"/>
    <mergeCell ref="B51:B53"/>
    <mergeCell ref="B13:E13"/>
    <mergeCell ref="B14:E14"/>
    <mergeCell ref="B15:E15"/>
    <mergeCell ref="B16:E16"/>
    <mergeCell ref="B17:E17"/>
    <mergeCell ref="B84:C84"/>
    <mergeCell ref="B86:C86"/>
    <mergeCell ref="B58:B61"/>
    <mergeCell ref="B62:B64"/>
    <mergeCell ref="B65:B71"/>
    <mergeCell ref="B72:B76"/>
    <mergeCell ref="B77:B80"/>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A6" workbookViewId="0">
      <selection activeCell="F10" sqref="F10"/>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545</v>
      </c>
      <c r="C1" s="34"/>
      <c r="D1" s="34"/>
      <c r="F1" s="35" t="s">
        <v>546</v>
      </c>
      <c r="G1" s="34"/>
    </row>
    <row r="2" spans="1:7" x14ac:dyDescent="0.3">
      <c r="B2" s="34"/>
      <c r="C2" s="34"/>
      <c r="D2" s="34"/>
      <c r="F2" s="37"/>
      <c r="G2" s="37"/>
    </row>
    <row r="3" spans="1:7" x14ac:dyDescent="0.3">
      <c r="A3" s="38"/>
      <c r="B3" s="39" t="s">
        <v>554</v>
      </c>
      <c r="C3" s="39" t="s">
        <v>547</v>
      </c>
      <c r="D3" s="39" t="s">
        <v>548</v>
      </c>
      <c r="E3" s="38"/>
      <c r="F3" s="40" t="s">
        <v>549</v>
      </c>
      <c r="G3" s="40" t="s">
        <v>550</v>
      </c>
    </row>
    <row r="4" spans="1:7" ht="43.2" x14ac:dyDescent="0.3">
      <c r="B4" s="41" t="s">
        <v>14</v>
      </c>
      <c r="C4" s="41" t="s">
        <v>555</v>
      </c>
      <c r="D4" s="41" t="s">
        <v>551</v>
      </c>
      <c r="F4" s="42" t="s">
        <v>561</v>
      </c>
      <c r="G4" s="42" t="s">
        <v>594</v>
      </c>
    </row>
    <row r="5" spans="1:7" ht="28.8" x14ac:dyDescent="0.3">
      <c r="B5" s="41" t="s">
        <v>21</v>
      </c>
      <c r="C5" s="41" t="s">
        <v>557</v>
      </c>
      <c r="D5" s="41" t="s">
        <v>583</v>
      </c>
      <c r="F5" s="42" t="s">
        <v>562</v>
      </c>
      <c r="G5" s="42" t="s">
        <v>595</v>
      </c>
    </row>
    <row r="6" spans="1:7" ht="86.4" x14ac:dyDescent="0.3">
      <c r="B6" s="41" t="s">
        <v>21</v>
      </c>
      <c r="C6" s="41" t="s">
        <v>559</v>
      </c>
      <c r="D6" s="41" t="s">
        <v>560</v>
      </c>
      <c r="F6" s="42" t="s">
        <v>563</v>
      </c>
      <c r="G6" s="42" t="s">
        <v>564</v>
      </c>
    </row>
    <row r="7" spans="1:7" ht="28.8" x14ac:dyDescent="0.3">
      <c r="B7" s="41" t="s">
        <v>21</v>
      </c>
      <c r="C7" s="41" t="s">
        <v>586</v>
      </c>
      <c r="D7" s="41" t="s">
        <v>587</v>
      </c>
      <c r="F7" s="42" t="s">
        <v>565</v>
      </c>
      <c r="G7" s="42" t="s">
        <v>309</v>
      </c>
    </row>
    <row r="8" spans="1:7" ht="28.8" x14ac:dyDescent="0.3">
      <c r="B8" s="41" t="s">
        <v>27</v>
      </c>
      <c r="C8" s="41" t="s">
        <v>580</v>
      </c>
      <c r="D8" s="41" t="s">
        <v>583</v>
      </c>
      <c r="F8" s="42" t="s">
        <v>566</v>
      </c>
      <c r="G8" s="42" t="s">
        <v>558</v>
      </c>
    </row>
    <row r="9" spans="1:7" ht="43.2" x14ac:dyDescent="0.3">
      <c r="B9" s="41" t="s">
        <v>35</v>
      </c>
      <c r="C9" s="41" t="s">
        <v>588</v>
      </c>
      <c r="D9" s="41" t="s">
        <v>589</v>
      </c>
      <c r="F9" s="42" t="s">
        <v>567</v>
      </c>
      <c r="G9" s="42" t="s">
        <v>568</v>
      </c>
    </row>
    <row r="10" spans="1:7" ht="43.2" x14ac:dyDescent="0.3">
      <c r="B10" s="41" t="s">
        <v>590</v>
      </c>
      <c r="C10" s="41" t="s">
        <v>591</v>
      </c>
      <c r="D10" s="41" t="s">
        <v>592</v>
      </c>
      <c r="F10" s="42" t="s">
        <v>569</v>
      </c>
      <c r="G10" s="42" t="s">
        <v>596</v>
      </c>
    </row>
    <row r="11" spans="1:7" ht="28.8" x14ac:dyDescent="0.3">
      <c r="B11" s="41" t="s">
        <v>45</v>
      </c>
      <c r="C11" s="41" t="s">
        <v>593</v>
      </c>
      <c r="D11" s="41" t="s">
        <v>592</v>
      </c>
      <c r="F11" s="42" t="s">
        <v>570</v>
      </c>
      <c r="G11" s="42" t="s">
        <v>597</v>
      </c>
    </row>
    <row r="12" spans="1:7" ht="28.8" x14ac:dyDescent="0.3">
      <c r="B12" s="41" t="s">
        <v>49</v>
      </c>
      <c r="C12" s="41" t="s">
        <v>593</v>
      </c>
      <c r="D12" s="41" t="s">
        <v>592</v>
      </c>
      <c r="F12" s="42" t="s">
        <v>571</v>
      </c>
      <c r="G12" s="42" t="s">
        <v>309</v>
      </c>
    </row>
    <row r="13" spans="1:7" ht="28.8" x14ac:dyDescent="0.3">
      <c r="B13" s="41" t="s">
        <v>49</v>
      </c>
      <c r="C13" s="41" t="s">
        <v>581</v>
      </c>
      <c r="D13" s="41" t="s">
        <v>585</v>
      </c>
      <c r="F13" s="42" t="s">
        <v>572</v>
      </c>
      <c r="G13" s="42" t="s">
        <v>573</v>
      </c>
    </row>
    <row r="14" spans="1:7" ht="43.2" x14ac:dyDescent="0.3">
      <c r="B14" s="41" t="s">
        <v>552</v>
      </c>
      <c r="C14" s="41" t="s">
        <v>582</v>
      </c>
      <c r="D14" s="41" t="s">
        <v>584</v>
      </c>
      <c r="F14" s="42" t="s">
        <v>574</v>
      </c>
      <c r="G14" s="42" t="s">
        <v>309</v>
      </c>
    </row>
    <row r="15" spans="1:7" ht="43.2" x14ac:dyDescent="0.3">
      <c r="B15" s="41" t="s">
        <v>552</v>
      </c>
      <c r="C15" s="41" t="s">
        <v>556</v>
      </c>
      <c r="D15" s="41" t="s">
        <v>553</v>
      </c>
      <c r="F15" s="42" t="s">
        <v>575</v>
      </c>
      <c r="G15" s="42" t="s">
        <v>576</v>
      </c>
    </row>
    <row r="16" spans="1:7" ht="72" x14ac:dyDescent="0.3">
      <c r="F16" s="42" t="s">
        <v>577</v>
      </c>
      <c r="G16" s="42" t="s">
        <v>309</v>
      </c>
    </row>
    <row r="17" spans="6:7" x14ac:dyDescent="0.3">
      <c r="F17" s="42" t="s">
        <v>578</v>
      </c>
      <c r="G17" s="42" t="s">
        <v>579</v>
      </c>
    </row>
  </sheetData>
  <sheetProtection algorithmName="SHA-512" hashValue="QAop2+kJmP2B/aOttK461gHl+6swBl3J2erSjHeWSHBWiam8GL1X37hd5M4smSbvMGeVtakcDUuBXJBrw64XtA==" saltValue="AFUZIm33PrISjwO7R5SRPg=="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78</v>
      </c>
      <c r="B1" s="44" t="s">
        <v>79</v>
      </c>
      <c r="C1" s="43"/>
      <c r="D1" s="45"/>
    </row>
    <row r="2" spans="1:4" x14ac:dyDescent="0.3">
      <c r="A2" s="43" t="s">
        <v>78</v>
      </c>
      <c r="B2" s="43"/>
      <c r="C2" s="43"/>
    </row>
    <row r="3" spans="1:4" ht="16.2" thickBot="1" x14ac:dyDescent="0.35">
      <c r="A3" s="43" t="s">
        <v>78</v>
      </c>
      <c r="B3" s="46" t="s">
        <v>80</v>
      </c>
      <c r="C3" s="43"/>
    </row>
    <row r="4" spans="1:4" x14ac:dyDescent="0.3">
      <c r="A4" s="47" t="s">
        <v>78</v>
      </c>
      <c r="B4" s="48" t="s">
        <v>81</v>
      </c>
      <c r="C4" s="49" t="s">
        <v>82</v>
      </c>
    </row>
    <row r="5" spans="1:4" ht="43.2" x14ac:dyDescent="0.3">
      <c r="A5" s="47" t="s">
        <v>78</v>
      </c>
      <c r="B5" s="50" t="s">
        <v>83</v>
      </c>
      <c r="C5" s="51" t="s">
        <v>84</v>
      </c>
    </row>
    <row r="6" spans="1:4" ht="43.2" x14ac:dyDescent="0.3">
      <c r="A6" s="47" t="s">
        <v>78</v>
      </c>
      <c r="B6" s="50" t="s">
        <v>85</v>
      </c>
      <c r="C6" s="51" t="s">
        <v>86</v>
      </c>
    </row>
    <row r="7" spans="1:4" ht="57.6" x14ac:dyDescent="0.3">
      <c r="A7" s="47" t="s">
        <v>78</v>
      </c>
      <c r="B7" s="50" t="s">
        <v>87</v>
      </c>
      <c r="C7" s="51" t="s">
        <v>88</v>
      </c>
    </row>
    <row r="8" spans="1:4" ht="28.8" x14ac:dyDescent="0.3">
      <c r="A8" s="47" t="s">
        <v>78</v>
      </c>
      <c r="B8" s="50" t="s">
        <v>89</v>
      </c>
      <c r="C8" s="51" t="s">
        <v>90</v>
      </c>
    </row>
    <row r="9" spans="1:4" ht="43.2" x14ac:dyDescent="0.3">
      <c r="A9" s="47" t="s">
        <v>78</v>
      </c>
      <c r="B9" s="50" t="s">
        <v>91</v>
      </c>
      <c r="C9" s="51" t="s">
        <v>92</v>
      </c>
    </row>
    <row r="10" spans="1:4" ht="28.8" x14ac:dyDescent="0.3">
      <c r="A10" s="47" t="s">
        <v>78</v>
      </c>
      <c r="B10" s="50" t="s">
        <v>93</v>
      </c>
      <c r="C10" s="51" t="s">
        <v>94</v>
      </c>
    </row>
    <row r="11" spans="1:4" ht="57.6" x14ac:dyDescent="0.3">
      <c r="A11" s="47" t="s">
        <v>78</v>
      </c>
      <c r="B11" s="50" t="s">
        <v>95</v>
      </c>
      <c r="C11" s="51" t="s">
        <v>96</v>
      </c>
    </row>
    <row r="12" spans="1:4" ht="86.4" x14ac:dyDescent="0.3">
      <c r="A12" s="47" t="s">
        <v>78</v>
      </c>
      <c r="B12" s="50" t="s">
        <v>97</v>
      </c>
      <c r="C12" s="51" t="s">
        <v>98</v>
      </c>
    </row>
    <row r="13" spans="1:4" ht="28.8" x14ac:dyDescent="0.3">
      <c r="A13" s="47" t="s">
        <v>78</v>
      </c>
      <c r="B13" s="50" t="s">
        <v>99</v>
      </c>
      <c r="C13" s="51" t="s">
        <v>100</v>
      </c>
    </row>
    <row r="14" spans="1:4" ht="57.6" x14ac:dyDescent="0.3">
      <c r="A14" s="47" t="s">
        <v>78</v>
      </c>
      <c r="B14" s="50" t="s">
        <v>101</v>
      </c>
      <c r="C14" s="51" t="s">
        <v>102</v>
      </c>
    </row>
    <row r="15" spans="1:4" ht="57.6" x14ac:dyDescent="0.3">
      <c r="A15" s="47" t="s">
        <v>78</v>
      </c>
      <c r="B15" s="50" t="s">
        <v>103</v>
      </c>
      <c r="C15" s="51" t="s">
        <v>104</v>
      </c>
    </row>
    <row r="16" spans="1:4" ht="57.6" x14ac:dyDescent="0.3">
      <c r="A16" s="47" t="s">
        <v>78</v>
      </c>
      <c r="B16" s="50" t="s">
        <v>105</v>
      </c>
      <c r="C16" s="51" t="s">
        <v>106</v>
      </c>
    </row>
    <row r="17" spans="1:9" ht="28.8" x14ac:dyDescent="0.3">
      <c r="A17" s="47" t="s">
        <v>78</v>
      </c>
      <c r="B17" s="50" t="s">
        <v>107</v>
      </c>
      <c r="C17" s="51" t="s">
        <v>108</v>
      </c>
    </row>
    <row r="18" spans="1:9" ht="28.8" x14ac:dyDescent="0.3">
      <c r="A18" s="47" t="s">
        <v>78</v>
      </c>
      <c r="B18" s="50" t="s">
        <v>109</v>
      </c>
      <c r="C18" s="51" t="s">
        <v>110</v>
      </c>
    </row>
    <row r="19" spans="1:9" ht="28.8" x14ac:dyDescent="0.3">
      <c r="A19" s="47" t="s">
        <v>78</v>
      </c>
      <c r="B19" s="50" t="s">
        <v>111</v>
      </c>
      <c r="C19" s="51" t="s">
        <v>112</v>
      </c>
    </row>
    <row r="20" spans="1:9" ht="104.4" customHeight="1" x14ac:dyDescent="0.3">
      <c r="A20" s="47" t="s">
        <v>78</v>
      </c>
      <c r="B20" s="50" t="s">
        <v>113</v>
      </c>
      <c r="C20" s="51" t="s">
        <v>114</v>
      </c>
    </row>
    <row r="21" spans="1:9" ht="43.2" x14ac:dyDescent="0.3">
      <c r="A21" s="47" t="s">
        <v>78</v>
      </c>
      <c r="B21" s="50" t="s">
        <v>115</v>
      </c>
      <c r="C21" s="51" t="s">
        <v>116</v>
      </c>
    </row>
    <row r="22" spans="1:9" ht="43.2" x14ac:dyDescent="0.3">
      <c r="A22" s="47" t="s">
        <v>78</v>
      </c>
      <c r="B22" s="50" t="s">
        <v>117</v>
      </c>
      <c r="C22" s="51" t="s">
        <v>118</v>
      </c>
    </row>
    <row r="23" spans="1:9" ht="72" x14ac:dyDescent="0.3">
      <c r="A23" s="47" t="s">
        <v>78</v>
      </c>
      <c r="B23" s="50" t="s">
        <v>119</v>
      </c>
      <c r="C23" s="51" t="s">
        <v>120</v>
      </c>
    </row>
    <row r="24" spans="1:9" ht="28.8" x14ac:dyDescent="0.3">
      <c r="A24" s="47" t="s">
        <v>78</v>
      </c>
      <c r="B24" s="52" t="s">
        <v>121</v>
      </c>
      <c r="C24" s="52" t="s">
        <v>122</v>
      </c>
    </row>
    <row r="25" spans="1:9" ht="72" x14ac:dyDescent="0.3">
      <c r="A25" s="47" t="s">
        <v>78</v>
      </c>
      <c r="B25" s="50" t="s">
        <v>123</v>
      </c>
      <c r="C25" s="53" t="s">
        <v>124</v>
      </c>
    </row>
    <row r="26" spans="1:9" ht="230.4" x14ac:dyDescent="0.3">
      <c r="A26" s="47" t="s">
        <v>78</v>
      </c>
      <c r="B26" s="50" t="s">
        <v>14</v>
      </c>
      <c r="C26" s="54" t="s">
        <v>125</v>
      </c>
      <c r="I26" s="55"/>
    </row>
    <row r="27" spans="1:9" ht="28.8" x14ac:dyDescent="0.3">
      <c r="A27" s="47"/>
      <c r="B27" s="56" t="s">
        <v>126</v>
      </c>
      <c r="C27" s="51" t="s">
        <v>127</v>
      </c>
    </row>
    <row r="28" spans="1:9" ht="28.8" x14ac:dyDescent="0.3">
      <c r="A28" s="47" t="s">
        <v>78</v>
      </c>
      <c r="B28" s="50" t="s">
        <v>128</v>
      </c>
      <c r="C28" s="51" t="s">
        <v>129</v>
      </c>
      <c r="I28" s="55"/>
    </row>
    <row r="29" spans="1:9" ht="28.8" x14ac:dyDescent="0.3">
      <c r="A29" s="47" t="s">
        <v>78</v>
      </c>
      <c r="B29" s="50" t="s">
        <v>130</v>
      </c>
      <c r="C29" s="51" t="s">
        <v>131</v>
      </c>
    </row>
    <row r="30" spans="1:9" ht="66" customHeight="1" x14ac:dyDescent="0.3">
      <c r="A30" s="47"/>
      <c r="B30" s="57" t="s">
        <v>132</v>
      </c>
      <c r="C30" s="58" t="s">
        <v>133</v>
      </c>
    </row>
    <row r="31" spans="1:9" ht="72" x14ac:dyDescent="0.3">
      <c r="A31" s="47" t="s">
        <v>78</v>
      </c>
      <c r="B31" s="50" t="s">
        <v>134</v>
      </c>
      <c r="C31" s="51" t="s">
        <v>135</v>
      </c>
    </row>
    <row r="32" spans="1:9" ht="43.2" x14ac:dyDescent="0.3">
      <c r="A32" s="47" t="s">
        <v>78</v>
      </c>
      <c r="B32" s="50" t="s">
        <v>136</v>
      </c>
      <c r="C32" s="51" t="s">
        <v>137</v>
      </c>
    </row>
    <row r="33" spans="1:4" ht="28.8" x14ac:dyDescent="0.3">
      <c r="A33" s="47" t="s">
        <v>78</v>
      </c>
      <c r="B33" s="50" t="s">
        <v>138</v>
      </c>
      <c r="C33" s="51" t="s">
        <v>139</v>
      </c>
    </row>
    <row r="34" spans="1:4" ht="28.8" x14ac:dyDescent="0.3">
      <c r="A34" s="47" t="s">
        <v>78</v>
      </c>
      <c r="B34" s="50" t="s">
        <v>140</v>
      </c>
      <c r="C34" s="51" t="s">
        <v>141</v>
      </c>
    </row>
    <row r="35" spans="1:4" ht="144" x14ac:dyDescent="0.3">
      <c r="A35" s="47" t="s">
        <v>78</v>
      </c>
      <c r="B35" s="50" t="s">
        <v>142</v>
      </c>
      <c r="C35" s="51" t="s">
        <v>143</v>
      </c>
    </row>
    <row r="36" spans="1:4" ht="43.2" x14ac:dyDescent="0.3">
      <c r="A36" s="47" t="s">
        <v>78</v>
      </c>
      <c r="B36" s="50" t="s">
        <v>144</v>
      </c>
      <c r="C36" s="51" t="s">
        <v>145</v>
      </c>
    </row>
    <row r="37" spans="1:4" ht="28.8" x14ac:dyDescent="0.3">
      <c r="A37" s="47" t="s">
        <v>78</v>
      </c>
      <c r="B37" s="50" t="s">
        <v>146</v>
      </c>
      <c r="C37" s="51" t="s">
        <v>147</v>
      </c>
    </row>
    <row r="38" spans="1:4" ht="28.8" x14ac:dyDescent="0.3">
      <c r="A38" s="47" t="s">
        <v>78</v>
      </c>
      <c r="B38" s="50" t="s">
        <v>148</v>
      </c>
      <c r="C38" s="51" t="s">
        <v>149</v>
      </c>
    </row>
    <row r="39" spans="1:4" ht="93.75" customHeight="1" x14ac:dyDescent="0.3">
      <c r="A39" s="47" t="s">
        <v>78</v>
      </c>
      <c r="B39" s="59" t="s">
        <v>150</v>
      </c>
      <c r="C39" s="53" t="s">
        <v>151</v>
      </c>
      <c r="D39" s="60"/>
    </row>
    <row r="40" spans="1:4" ht="173.25" customHeight="1" x14ac:dyDescent="0.3">
      <c r="A40" s="47"/>
      <c r="B40" s="52" t="s">
        <v>152</v>
      </c>
      <c r="C40" s="61" t="s">
        <v>153</v>
      </c>
      <c r="D40" s="60"/>
    </row>
    <row r="41" spans="1:4" ht="57.6" x14ac:dyDescent="0.3">
      <c r="A41" s="47" t="s">
        <v>78</v>
      </c>
      <c r="B41" s="50" t="s">
        <v>154</v>
      </c>
      <c r="C41" s="51" t="s">
        <v>155</v>
      </c>
    </row>
    <row r="42" spans="1:4" ht="86.4" x14ac:dyDescent="0.3">
      <c r="A42" s="47"/>
      <c r="B42" s="52" t="s">
        <v>156</v>
      </c>
      <c r="C42" s="61" t="s">
        <v>157</v>
      </c>
    </row>
    <row r="43" spans="1:4" ht="28.8" x14ac:dyDescent="0.3">
      <c r="A43" s="47" t="s">
        <v>78</v>
      </c>
      <c r="B43" s="50" t="s">
        <v>158</v>
      </c>
      <c r="C43" s="51" t="s">
        <v>159</v>
      </c>
    </row>
    <row r="44" spans="1:4" ht="28.8" x14ac:dyDescent="0.3">
      <c r="A44" s="47" t="s">
        <v>78</v>
      </c>
      <c r="B44" s="50" t="s">
        <v>160</v>
      </c>
      <c r="C44" s="51" t="s">
        <v>161</v>
      </c>
    </row>
    <row r="45" spans="1:4" x14ac:dyDescent="0.3">
      <c r="A45" s="47" t="s">
        <v>78</v>
      </c>
      <c r="B45" s="50" t="s">
        <v>162</v>
      </c>
      <c r="C45" s="51" t="s">
        <v>163</v>
      </c>
    </row>
    <row r="46" spans="1:4" ht="57.6" x14ac:dyDescent="0.3">
      <c r="A46" s="47" t="s">
        <v>78</v>
      </c>
      <c r="B46" s="50" t="s">
        <v>164</v>
      </c>
      <c r="C46" s="51" t="s">
        <v>165</v>
      </c>
    </row>
    <row r="47" spans="1:4" ht="72" x14ac:dyDescent="0.3">
      <c r="A47" s="47" t="s">
        <v>78</v>
      </c>
      <c r="B47" s="50" t="s">
        <v>166</v>
      </c>
      <c r="C47" s="51" t="s">
        <v>167</v>
      </c>
    </row>
    <row r="48" spans="1:4" ht="28.8" x14ac:dyDescent="0.3">
      <c r="A48" s="47" t="s">
        <v>78</v>
      </c>
      <c r="B48" s="50" t="s">
        <v>168</v>
      </c>
      <c r="C48" s="51" t="s">
        <v>169</v>
      </c>
    </row>
    <row r="49" spans="1:3" x14ac:dyDescent="0.3">
      <c r="A49" s="47"/>
      <c r="B49" s="56" t="s">
        <v>170</v>
      </c>
      <c r="C49" s="51" t="s">
        <v>171</v>
      </c>
    </row>
    <row r="50" spans="1:3" ht="72" x14ac:dyDescent="0.3">
      <c r="A50" s="47" t="s">
        <v>78</v>
      </c>
      <c r="B50" s="50" t="s">
        <v>172</v>
      </c>
      <c r="C50" s="51" t="s">
        <v>173</v>
      </c>
    </row>
    <row r="51" spans="1:3" ht="28.8" x14ac:dyDescent="0.3">
      <c r="A51" s="47" t="s">
        <v>78</v>
      </c>
      <c r="B51" s="50" t="s">
        <v>174</v>
      </c>
      <c r="C51" s="51" t="s">
        <v>175</v>
      </c>
    </row>
    <row r="52" spans="1:3" x14ac:dyDescent="0.3">
      <c r="A52" s="47"/>
      <c r="B52" s="50" t="s">
        <v>176</v>
      </c>
      <c r="C52" s="51" t="s">
        <v>177</v>
      </c>
    </row>
    <row r="53" spans="1:3" ht="28.8" x14ac:dyDescent="0.3">
      <c r="A53" s="47" t="s">
        <v>78</v>
      </c>
      <c r="B53" s="50" t="s">
        <v>178</v>
      </c>
      <c r="C53" s="51" t="s">
        <v>179</v>
      </c>
    </row>
    <row r="54" spans="1:3" ht="28.8" x14ac:dyDescent="0.3">
      <c r="A54" s="47" t="s">
        <v>78</v>
      </c>
      <c r="B54" s="50" t="s">
        <v>180</v>
      </c>
      <c r="C54" s="51" t="s">
        <v>181</v>
      </c>
    </row>
    <row r="55" spans="1:3" ht="28.8" x14ac:dyDescent="0.3">
      <c r="A55" s="47" t="s">
        <v>78</v>
      </c>
      <c r="B55" s="50" t="s">
        <v>182</v>
      </c>
      <c r="C55" s="51" t="s">
        <v>183</v>
      </c>
    </row>
    <row r="56" spans="1:3" ht="43.2" x14ac:dyDescent="0.3">
      <c r="A56" s="47" t="s">
        <v>78</v>
      </c>
      <c r="B56" s="50" t="s">
        <v>184</v>
      </c>
      <c r="C56" s="51" t="s">
        <v>185</v>
      </c>
    </row>
    <row r="57" spans="1:3" ht="28.8" x14ac:dyDescent="0.3">
      <c r="A57" s="47" t="s">
        <v>78</v>
      </c>
      <c r="B57" s="50" t="s">
        <v>186</v>
      </c>
      <c r="C57" s="51" t="s">
        <v>187</v>
      </c>
    </row>
    <row r="58" spans="1:3" ht="28.8" x14ac:dyDescent="0.3">
      <c r="A58" s="47" t="s">
        <v>78</v>
      </c>
      <c r="B58" s="50" t="s">
        <v>188</v>
      </c>
      <c r="C58" s="51" t="s">
        <v>189</v>
      </c>
    </row>
    <row r="59" spans="1:3" ht="43.2" x14ac:dyDescent="0.3">
      <c r="A59" s="47" t="s">
        <v>78</v>
      </c>
      <c r="B59" s="50" t="s">
        <v>190</v>
      </c>
      <c r="C59" s="51" t="s">
        <v>191</v>
      </c>
    </row>
    <row r="60" spans="1:3" ht="28.8" x14ac:dyDescent="0.3">
      <c r="A60" s="47" t="s">
        <v>78</v>
      </c>
      <c r="B60" s="50" t="s">
        <v>192</v>
      </c>
      <c r="C60" s="51" t="s">
        <v>193</v>
      </c>
    </row>
    <row r="61" spans="1:3" ht="28.8" x14ac:dyDescent="0.3">
      <c r="A61" s="47" t="s">
        <v>78</v>
      </c>
      <c r="B61" s="50" t="s">
        <v>194</v>
      </c>
      <c r="C61" s="51" t="s">
        <v>195</v>
      </c>
    </row>
    <row r="62" spans="1:3" ht="72" x14ac:dyDescent="0.3">
      <c r="A62" s="47" t="s">
        <v>78</v>
      </c>
      <c r="B62" s="50" t="s">
        <v>196</v>
      </c>
      <c r="C62" s="51" t="s">
        <v>197</v>
      </c>
    </row>
    <row r="63" spans="1:3" ht="43.2" x14ac:dyDescent="0.3">
      <c r="A63" s="47" t="s">
        <v>78</v>
      </c>
      <c r="B63" s="50" t="s">
        <v>198</v>
      </c>
      <c r="C63" s="51" t="s">
        <v>199</v>
      </c>
    </row>
    <row r="64" spans="1:3" x14ac:dyDescent="0.3">
      <c r="A64" s="47"/>
      <c r="B64" s="50" t="s">
        <v>200</v>
      </c>
      <c r="C64" s="51" t="s">
        <v>201</v>
      </c>
    </row>
    <row r="65" spans="1:3" x14ac:dyDescent="0.3">
      <c r="A65" s="47" t="s">
        <v>78</v>
      </c>
      <c r="B65" s="50" t="s">
        <v>202</v>
      </c>
      <c r="C65" s="51" t="s">
        <v>203</v>
      </c>
    </row>
    <row r="66" spans="1:3" ht="57.6" x14ac:dyDescent="0.3">
      <c r="A66" s="47" t="s">
        <v>78</v>
      </c>
      <c r="B66" s="50" t="s">
        <v>204</v>
      </c>
      <c r="C66" s="51" t="s">
        <v>205</v>
      </c>
    </row>
    <row r="67" spans="1:3" x14ac:dyDescent="0.3">
      <c r="A67" s="47" t="s">
        <v>78</v>
      </c>
      <c r="B67" s="50" t="s">
        <v>206</v>
      </c>
      <c r="C67" s="51" t="s">
        <v>207</v>
      </c>
    </row>
    <row r="68" spans="1:3" ht="43.2" x14ac:dyDescent="0.3">
      <c r="A68" s="47" t="s">
        <v>78</v>
      </c>
      <c r="B68" s="50" t="s">
        <v>208</v>
      </c>
      <c r="C68" s="51" t="s">
        <v>209</v>
      </c>
    </row>
    <row r="69" spans="1:3" ht="28.8" x14ac:dyDescent="0.3">
      <c r="A69" s="47" t="s">
        <v>78</v>
      </c>
      <c r="B69" s="50" t="s">
        <v>210</v>
      </c>
      <c r="C69" s="51" t="s">
        <v>211</v>
      </c>
    </row>
    <row r="70" spans="1:3" ht="72" x14ac:dyDescent="0.3">
      <c r="A70" s="47" t="s">
        <v>78</v>
      </c>
      <c r="B70" s="50" t="s">
        <v>212</v>
      </c>
      <c r="C70" s="51" t="s">
        <v>213</v>
      </c>
    </row>
    <row r="71" spans="1:3" ht="28.8" x14ac:dyDescent="0.3">
      <c r="A71" s="47" t="s">
        <v>78</v>
      </c>
      <c r="B71" s="50" t="s">
        <v>214</v>
      </c>
      <c r="C71" s="51" t="s">
        <v>215</v>
      </c>
    </row>
    <row r="72" spans="1:3" ht="28.8" x14ac:dyDescent="0.3">
      <c r="A72" s="47" t="s">
        <v>78</v>
      </c>
      <c r="B72" s="50" t="s">
        <v>216</v>
      </c>
      <c r="C72" s="51" t="s">
        <v>217</v>
      </c>
    </row>
    <row r="73" spans="1:3" x14ac:dyDescent="0.3">
      <c r="A73" s="47" t="s">
        <v>78</v>
      </c>
      <c r="B73" s="50" t="s">
        <v>218</v>
      </c>
      <c r="C73" s="51" t="s">
        <v>219</v>
      </c>
    </row>
    <row r="74" spans="1:3" ht="28.8" x14ac:dyDescent="0.3">
      <c r="A74" s="47"/>
      <c r="B74" s="62" t="s">
        <v>220</v>
      </c>
      <c r="C74" s="63" t="s">
        <v>221</v>
      </c>
    </row>
    <row r="75" spans="1:3" ht="57.6" x14ac:dyDescent="0.3">
      <c r="A75" s="47" t="s">
        <v>78</v>
      </c>
      <c r="B75" s="64" t="s">
        <v>222</v>
      </c>
      <c r="C75" s="65" t="s">
        <v>223</v>
      </c>
    </row>
    <row r="76" spans="1:3" ht="28.8" x14ac:dyDescent="0.3">
      <c r="A76" s="47" t="s">
        <v>78</v>
      </c>
      <c r="B76" s="50" t="s">
        <v>224</v>
      </c>
      <c r="C76" s="51" t="s">
        <v>225</v>
      </c>
    </row>
    <row r="77" spans="1:3" x14ac:dyDescent="0.3">
      <c r="A77" s="47" t="s">
        <v>78</v>
      </c>
      <c r="B77" s="50" t="s">
        <v>226</v>
      </c>
      <c r="C77" s="51" t="s">
        <v>227</v>
      </c>
    </row>
    <row r="78" spans="1:3" ht="57.6" x14ac:dyDescent="0.3">
      <c r="A78" s="47"/>
      <c r="B78" s="50" t="s">
        <v>228</v>
      </c>
      <c r="C78" s="51" t="s">
        <v>229</v>
      </c>
    </row>
    <row r="79" spans="1:3" x14ac:dyDescent="0.3">
      <c r="A79" s="47" t="s">
        <v>78</v>
      </c>
      <c r="B79" s="50" t="s">
        <v>230</v>
      </c>
      <c r="C79" s="51" t="s">
        <v>231</v>
      </c>
    </row>
    <row r="80" spans="1:3" ht="28.8" x14ac:dyDescent="0.3">
      <c r="A80" s="47" t="s">
        <v>78</v>
      </c>
      <c r="B80" s="50" t="s">
        <v>232</v>
      </c>
      <c r="C80" s="51" t="s">
        <v>233</v>
      </c>
    </row>
    <row r="81" spans="1:3" ht="57.6" x14ac:dyDescent="0.3">
      <c r="A81" s="47" t="s">
        <v>78</v>
      </c>
      <c r="B81" s="50" t="s">
        <v>234</v>
      </c>
      <c r="C81" s="51" t="s">
        <v>235</v>
      </c>
    </row>
    <row r="82" spans="1:3" x14ac:dyDescent="0.3">
      <c r="A82" s="47" t="s">
        <v>78</v>
      </c>
      <c r="B82" s="50" t="s">
        <v>236</v>
      </c>
      <c r="C82" s="51" t="s">
        <v>237</v>
      </c>
    </row>
    <row r="83" spans="1:3" ht="28.8" x14ac:dyDescent="0.3">
      <c r="A83" s="47" t="s">
        <v>78</v>
      </c>
      <c r="B83" s="50" t="s">
        <v>238</v>
      </c>
      <c r="C83" s="51" t="s">
        <v>239</v>
      </c>
    </row>
    <row r="84" spans="1:3" ht="57.6" x14ac:dyDescent="0.3">
      <c r="A84" s="47" t="s">
        <v>78</v>
      </c>
      <c r="B84" s="50" t="s">
        <v>240</v>
      </c>
      <c r="C84" s="51" t="s">
        <v>241</v>
      </c>
    </row>
    <row r="85" spans="1:3" ht="43.2" x14ac:dyDescent="0.3">
      <c r="A85" s="47" t="s">
        <v>78</v>
      </c>
      <c r="B85" s="50" t="s">
        <v>242</v>
      </c>
      <c r="C85" s="51" t="s">
        <v>243</v>
      </c>
    </row>
    <row r="86" spans="1:3" ht="72" x14ac:dyDescent="0.3">
      <c r="A86" s="47" t="s">
        <v>78</v>
      </c>
      <c r="B86" s="50" t="s">
        <v>244</v>
      </c>
      <c r="C86" s="51" t="s">
        <v>245</v>
      </c>
    </row>
    <row r="87" spans="1:3" ht="43.2" x14ac:dyDescent="0.3">
      <c r="A87" s="47" t="s">
        <v>78</v>
      </c>
      <c r="B87" s="50" t="s">
        <v>246</v>
      </c>
      <c r="C87" s="51" t="s">
        <v>247</v>
      </c>
    </row>
    <row r="88" spans="1:3" ht="43.8" thickBot="1" x14ac:dyDescent="0.35">
      <c r="A88" s="47" t="s">
        <v>78</v>
      </c>
      <c r="B88" s="66" t="s">
        <v>248</v>
      </c>
      <c r="C88" s="67" t="s">
        <v>249</v>
      </c>
    </row>
  </sheetData>
  <sheetProtection algorithmName="SHA-512" hashValue="0datEWebAo3BugfJVcCahuCJeSq3uHWwElQp8wsuwiVR+TR5t4rX/inar36n+3aZtFI7zafTZDLcKpwiDlkmiA==" saltValue="tRul943Eh9EMY79R0Pxef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tabSelected="1" zoomScaleNormal="100" workbookViewId="0">
      <selection activeCell="C57" sqref="C57"/>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250</v>
      </c>
      <c r="C1" s="45"/>
    </row>
    <row r="3" spans="2:3" ht="15.6" x14ac:dyDescent="0.3">
      <c r="B3" s="46" t="s">
        <v>251</v>
      </c>
    </row>
    <row r="4" spans="2:3" ht="28.8" x14ac:dyDescent="0.3">
      <c r="B4" s="69" t="s">
        <v>252</v>
      </c>
      <c r="C4" s="70" t="s">
        <v>625</v>
      </c>
    </row>
    <row r="5" spans="2:3" x14ac:dyDescent="0.3">
      <c r="B5" s="69" t="s">
        <v>253</v>
      </c>
      <c r="C5" s="71" t="s">
        <v>598</v>
      </c>
    </row>
    <row r="6" spans="2:3" x14ac:dyDescent="0.3">
      <c r="B6" s="69" t="s">
        <v>254</v>
      </c>
      <c r="C6" s="72">
        <v>6931794</v>
      </c>
    </row>
    <row r="8" spans="2:3" x14ac:dyDescent="0.3">
      <c r="B8" s="69" t="s">
        <v>255</v>
      </c>
      <c r="C8" s="72" t="s">
        <v>620</v>
      </c>
    </row>
    <row r="9" spans="2:3" x14ac:dyDescent="0.3">
      <c r="B9" s="69" t="s">
        <v>256</v>
      </c>
      <c r="C9" s="72" t="s">
        <v>621</v>
      </c>
    </row>
    <row r="10" spans="2:3" x14ac:dyDescent="0.3">
      <c r="B10" s="69" t="s">
        <v>257</v>
      </c>
      <c r="C10" s="72" t="s">
        <v>599</v>
      </c>
    </row>
    <row r="11" spans="2:3" x14ac:dyDescent="0.3">
      <c r="B11" s="69" t="s">
        <v>258</v>
      </c>
      <c r="C11" s="72">
        <v>80401</v>
      </c>
    </row>
    <row r="13" spans="2:3" x14ac:dyDescent="0.3">
      <c r="B13" s="69" t="s">
        <v>259</v>
      </c>
      <c r="C13" s="72" t="s">
        <v>622</v>
      </c>
    </row>
    <row r="14" spans="2:3" x14ac:dyDescent="0.3">
      <c r="B14" s="69" t="s">
        <v>260</v>
      </c>
      <c r="C14" s="72" t="s">
        <v>623</v>
      </c>
    </row>
    <row r="15" spans="2:3" x14ac:dyDescent="0.3">
      <c r="B15" s="69" t="s">
        <v>261</v>
      </c>
      <c r="C15" s="72" t="s">
        <v>624</v>
      </c>
    </row>
    <row r="16" spans="2:3" x14ac:dyDescent="0.3">
      <c r="B16" s="69" t="s">
        <v>262</v>
      </c>
      <c r="C16" s="72"/>
    </row>
    <row r="17" spans="2:3" x14ac:dyDescent="0.3">
      <c r="B17" s="69" t="s">
        <v>263</v>
      </c>
      <c r="C17" s="73" t="s">
        <v>600</v>
      </c>
    </row>
    <row r="18" spans="2:3" x14ac:dyDescent="0.3">
      <c r="B18" s="69" t="s">
        <v>264</v>
      </c>
      <c r="C18" s="73"/>
    </row>
    <row r="20" spans="2:3" ht="15.6" x14ac:dyDescent="0.3">
      <c r="B20" s="46" t="s">
        <v>265</v>
      </c>
    </row>
    <row r="21" spans="2:3" x14ac:dyDescent="0.3">
      <c r="B21" s="69" t="s">
        <v>266</v>
      </c>
      <c r="C21" s="72" t="s">
        <v>601</v>
      </c>
    </row>
    <row r="22" spans="2:3" x14ac:dyDescent="0.3">
      <c r="B22" s="69" t="s">
        <v>267</v>
      </c>
      <c r="C22" s="72">
        <v>524397</v>
      </c>
    </row>
    <row r="23" spans="2:3" x14ac:dyDescent="0.3">
      <c r="B23" s="69" t="s">
        <v>268</v>
      </c>
      <c r="C23" s="70" t="s">
        <v>462</v>
      </c>
    </row>
    <row r="24" spans="2:3" x14ac:dyDescent="0.3">
      <c r="B24" s="69" t="s">
        <v>269</v>
      </c>
      <c r="C24" s="70" t="s">
        <v>626</v>
      </c>
    </row>
    <row r="25" spans="2:3" x14ac:dyDescent="0.3">
      <c r="B25" s="69" t="s">
        <v>270</v>
      </c>
      <c r="C25" s="72" t="s">
        <v>602</v>
      </c>
    </row>
    <row r="26" spans="2:3" x14ac:dyDescent="0.3">
      <c r="B26" s="69" t="s">
        <v>271</v>
      </c>
      <c r="C26" s="72" t="s">
        <v>603</v>
      </c>
    </row>
    <row r="27" spans="2:3" x14ac:dyDescent="0.3">
      <c r="B27" s="69" t="s">
        <v>272</v>
      </c>
      <c r="C27" s="72" t="s">
        <v>604</v>
      </c>
    </row>
    <row r="28" spans="2:3" x14ac:dyDescent="0.3">
      <c r="B28" s="69" t="s">
        <v>273</v>
      </c>
      <c r="C28" s="72">
        <v>62458</v>
      </c>
    </row>
    <row r="29" spans="2:3" x14ac:dyDescent="0.3">
      <c r="B29" s="69" t="s">
        <v>274</v>
      </c>
      <c r="C29" s="72" t="s">
        <v>605</v>
      </c>
    </row>
    <row r="30" spans="2:3" x14ac:dyDescent="0.3">
      <c r="B30" s="69" t="s">
        <v>275</v>
      </c>
      <c r="C30" s="72">
        <v>36.104166669999998</v>
      </c>
    </row>
    <row r="31" spans="2:3" x14ac:dyDescent="0.3">
      <c r="B31" s="69" t="s">
        <v>276</v>
      </c>
      <c r="C31" s="72">
        <v>-88.860833330000006</v>
      </c>
    </row>
    <row r="32" spans="2:3" x14ac:dyDescent="0.3">
      <c r="B32" s="69" t="s">
        <v>255</v>
      </c>
      <c r="C32" s="72" t="s">
        <v>602</v>
      </c>
    </row>
    <row r="33" spans="2:3" x14ac:dyDescent="0.3">
      <c r="B33" s="69" t="s">
        <v>256</v>
      </c>
      <c r="C33" s="72" t="s">
        <v>603</v>
      </c>
    </row>
    <row r="34" spans="2:3" x14ac:dyDescent="0.3">
      <c r="B34" s="69" t="s">
        <v>257</v>
      </c>
      <c r="C34" s="72" t="s">
        <v>604</v>
      </c>
    </row>
    <row r="35" spans="2:3" x14ac:dyDescent="0.3">
      <c r="B35" s="69" t="s">
        <v>258</v>
      </c>
      <c r="C35" s="72">
        <v>62458</v>
      </c>
    </row>
    <row r="37" spans="2:3" x14ac:dyDescent="0.3">
      <c r="B37" s="69" t="s">
        <v>259</v>
      </c>
      <c r="C37" s="72" t="s">
        <v>622</v>
      </c>
    </row>
    <row r="38" spans="2:3" x14ac:dyDescent="0.3">
      <c r="B38" s="69" t="s">
        <v>260</v>
      </c>
      <c r="C38" s="72" t="s">
        <v>623</v>
      </c>
    </row>
    <row r="39" spans="2:3" x14ac:dyDescent="0.3">
      <c r="B39" s="69" t="s">
        <v>261</v>
      </c>
      <c r="C39" s="72" t="s">
        <v>624</v>
      </c>
    </row>
    <row r="40" spans="2:3" x14ac:dyDescent="0.3">
      <c r="B40" s="69" t="s">
        <v>262</v>
      </c>
      <c r="C40" s="72"/>
    </row>
    <row r="41" spans="2:3" x14ac:dyDescent="0.3">
      <c r="B41" s="69" t="s">
        <v>263</v>
      </c>
      <c r="C41" s="73" t="s">
        <v>600</v>
      </c>
    </row>
    <row r="42" spans="2:3" x14ac:dyDescent="0.3">
      <c r="B42" s="69" t="s">
        <v>264</v>
      </c>
      <c r="C42" s="73"/>
    </row>
    <row r="43" spans="2:3" x14ac:dyDescent="0.3">
      <c r="B43" s="74"/>
      <c r="C43" s="75"/>
    </row>
    <row r="44" spans="2:3" x14ac:dyDescent="0.3">
      <c r="B44" s="76" t="s">
        <v>277</v>
      </c>
      <c r="C44" s="72" t="s">
        <v>309</v>
      </c>
    </row>
    <row r="45" spans="2:3" x14ac:dyDescent="0.3">
      <c r="B45" s="77" t="s">
        <v>278</v>
      </c>
      <c r="C45" s="72"/>
    </row>
    <row r="46" spans="2:3" ht="28.8" x14ac:dyDescent="0.3">
      <c r="B46" s="78" t="s">
        <v>279</v>
      </c>
      <c r="C46" s="72"/>
    </row>
    <row r="47" spans="2:3" ht="28.8" x14ac:dyDescent="0.3">
      <c r="B47" s="78" t="s">
        <v>280</v>
      </c>
      <c r="C47" s="72"/>
    </row>
    <row r="48" spans="2:3" x14ac:dyDescent="0.3">
      <c r="B48" s="79" t="s">
        <v>281</v>
      </c>
      <c r="C48" s="80">
        <v>12</v>
      </c>
    </row>
    <row r="49" spans="2:3" x14ac:dyDescent="0.3">
      <c r="B49" s="81" t="s">
        <v>282</v>
      </c>
      <c r="C49" s="82" t="s">
        <v>606</v>
      </c>
    </row>
    <row r="50" spans="2:3" x14ac:dyDescent="0.3">
      <c r="B50" s="83"/>
      <c r="C50" s="84"/>
    </row>
    <row r="51" spans="2:3" ht="15.6" x14ac:dyDescent="0.3">
      <c r="B51" s="85" t="s">
        <v>283</v>
      </c>
      <c r="C51" s="86" t="s">
        <v>284</v>
      </c>
    </row>
    <row r="52" spans="2:3" x14ac:dyDescent="0.3">
      <c r="B52" s="87" t="s">
        <v>38</v>
      </c>
      <c r="C52" s="88" t="s">
        <v>309</v>
      </c>
    </row>
    <row r="53" spans="2:3" x14ac:dyDescent="0.3">
      <c r="B53" s="89" t="s">
        <v>45</v>
      </c>
      <c r="C53" s="72" t="s">
        <v>309</v>
      </c>
    </row>
    <row r="54" spans="2:3" x14ac:dyDescent="0.3">
      <c r="B54" s="90" t="s">
        <v>285</v>
      </c>
      <c r="C54" s="72" t="s">
        <v>598</v>
      </c>
    </row>
    <row r="55" spans="2:3" x14ac:dyDescent="0.3">
      <c r="B55" s="90" t="s">
        <v>42</v>
      </c>
      <c r="C55" s="72" t="s">
        <v>309</v>
      </c>
    </row>
    <row r="56" spans="2:3" x14ac:dyDescent="0.3">
      <c r="B56" s="89" t="s">
        <v>286</v>
      </c>
      <c r="C56" s="72" t="s">
        <v>598</v>
      </c>
    </row>
    <row r="57" spans="2:3" x14ac:dyDescent="0.3">
      <c r="B57" s="89" t="s">
        <v>287</v>
      </c>
      <c r="C57" s="72" t="s">
        <v>598</v>
      </c>
    </row>
    <row r="58" spans="2:3" x14ac:dyDescent="0.3">
      <c r="B58" s="89" t="s">
        <v>288</v>
      </c>
      <c r="C58" s="72" t="s">
        <v>309</v>
      </c>
    </row>
    <row r="59" spans="2:3" x14ac:dyDescent="0.3">
      <c r="B59" s="89" t="s">
        <v>289</v>
      </c>
      <c r="C59" s="72" t="s">
        <v>598</v>
      </c>
    </row>
    <row r="60" spans="2:3" x14ac:dyDescent="0.3">
      <c r="B60" s="89" t="s">
        <v>290</v>
      </c>
      <c r="C60" s="72" t="s">
        <v>309</v>
      </c>
    </row>
    <row r="61" spans="2:3" x14ac:dyDescent="0.3">
      <c r="B61" s="89" t="s">
        <v>291</v>
      </c>
      <c r="C61" s="72" t="s">
        <v>309</v>
      </c>
    </row>
    <row r="62" spans="2:3" x14ac:dyDescent="0.3">
      <c r="B62" s="89" t="s">
        <v>292</v>
      </c>
      <c r="C62" s="72" t="s">
        <v>309</v>
      </c>
    </row>
    <row r="63" spans="2:3" x14ac:dyDescent="0.3">
      <c r="B63" s="89" t="s">
        <v>293</v>
      </c>
      <c r="C63" s="72" t="s">
        <v>309</v>
      </c>
    </row>
    <row r="64" spans="2:3" x14ac:dyDescent="0.3">
      <c r="B64" s="89" t="s">
        <v>63</v>
      </c>
      <c r="C64" s="72" t="s">
        <v>309</v>
      </c>
    </row>
    <row r="65" spans="2:24" x14ac:dyDescent="0.3">
      <c r="B65" s="89" t="s">
        <v>294</v>
      </c>
      <c r="C65" s="72" t="s">
        <v>598</v>
      </c>
    </row>
    <row r="66" spans="2:24" x14ac:dyDescent="0.3">
      <c r="B66" s="89"/>
      <c r="C66" s="72"/>
    </row>
    <row r="67" spans="2:24" x14ac:dyDescent="0.3">
      <c r="B67" s="89"/>
      <c r="C67" s="72"/>
    </row>
    <row r="68" spans="2:24" x14ac:dyDescent="0.3">
      <c r="B68" s="89"/>
      <c r="C68" s="70"/>
    </row>
    <row r="69" spans="2:24" x14ac:dyDescent="0.3">
      <c r="B69" s="91"/>
      <c r="C69" s="92"/>
    </row>
    <row r="70" spans="2:24" ht="15.6" x14ac:dyDescent="0.3">
      <c r="B70" s="46" t="s">
        <v>295</v>
      </c>
      <c r="C70" s="86" t="s">
        <v>284</v>
      </c>
    </row>
    <row r="71" spans="2:24" ht="28.8" x14ac:dyDescent="0.3">
      <c r="B71" s="93" t="s">
        <v>296</v>
      </c>
      <c r="C71" s="94" t="s">
        <v>598</v>
      </c>
    </row>
    <row r="72" spans="2:24" x14ac:dyDescent="0.3">
      <c r="B72" s="95" t="s">
        <v>297</v>
      </c>
      <c r="C72" s="94" t="s">
        <v>309</v>
      </c>
      <c r="D72" s="96" t="s">
        <v>298</v>
      </c>
    </row>
    <row r="73" spans="2:24" x14ac:dyDescent="0.3">
      <c r="B73" s="97"/>
      <c r="C73" s="92"/>
    </row>
    <row r="74" spans="2:24" x14ac:dyDescent="0.3">
      <c r="B74" s="91"/>
      <c r="C74" s="92"/>
    </row>
    <row r="75" spans="2:24" ht="15.6" x14ac:dyDescent="0.3">
      <c r="B75" s="46" t="s">
        <v>299</v>
      </c>
      <c r="C75" s="92"/>
    </row>
    <row r="76" spans="2:24" x14ac:dyDescent="0.3">
      <c r="B76" s="98" t="s">
        <v>300</v>
      </c>
      <c r="C76" s="99" t="s">
        <v>607</v>
      </c>
      <c r="D76" s="96" t="s">
        <v>301</v>
      </c>
      <c r="E76" s="100"/>
      <c r="H76" s="100"/>
      <c r="I76" s="100"/>
      <c r="J76" s="100"/>
      <c r="K76" s="100"/>
      <c r="L76" s="100"/>
      <c r="M76" s="100"/>
      <c r="N76" s="100"/>
      <c r="O76" s="100"/>
      <c r="P76" s="100"/>
      <c r="Q76" s="100"/>
      <c r="R76" s="100"/>
      <c r="S76" s="100"/>
      <c r="T76" s="100"/>
      <c r="U76" s="100"/>
      <c r="V76" s="100"/>
      <c r="W76" s="100"/>
      <c r="X76" s="100"/>
    </row>
    <row r="77" spans="2:24" ht="36.75" customHeight="1" x14ac:dyDescent="0.3">
      <c r="B77" s="101" t="s">
        <v>302</v>
      </c>
      <c r="C77" s="99" t="s">
        <v>598</v>
      </c>
      <c r="D77" s="102" t="s">
        <v>301</v>
      </c>
      <c r="E77" s="100"/>
      <c r="H77" s="100"/>
      <c r="I77" s="100"/>
      <c r="J77" s="100"/>
      <c r="K77" s="100"/>
      <c r="L77" s="100"/>
      <c r="M77" s="100"/>
    </row>
    <row r="78" spans="2:24" ht="28.8" x14ac:dyDescent="0.3">
      <c r="B78" s="103" t="s">
        <v>303</v>
      </c>
      <c r="C78" s="104" t="s">
        <v>309</v>
      </c>
    </row>
    <row r="79" spans="2:24" x14ac:dyDescent="0.3">
      <c r="B79" s="105" t="s">
        <v>304</v>
      </c>
      <c r="C79" s="104" t="s">
        <v>309</v>
      </c>
    </row>
    <row r="80" spans="2:24" ht="60" customHeight="1" x14ac:dyDescent="0.3">
      <c r="B80" s="105" t="s">
        <v>305</v>
      </c>
      <c r="C80" s="104" t="s">
        <v>598</v>
      </c>
    </row>
    <row r="81" spans="2:3" x14ac:dyDescent="0.3">
      <c r="B81" s="105" t="s">
        <v>306</v>
      </c>
      <c r="C81" s="104" t="s">
        <v>309</v>
      </c>
    </row>
    <row r="82" spans="2:3" x14ac:dyDescent="0.3">
      <c r="B82" s="106" t="s">
        <v>307</v>
      </c>
      <c r="C82" s="104" t="s">
        <v>598</v>
      </c>
    </row>
    <row r="83" spans="2:3" ht="28.8" x14ac:dyDescent="0.3">
      <c r="B83" s="107" t="s">
        <v>308</v>
      </c>
      <c r="C83" s="104" t="s">
        <v>598</v>
      </c>
    </row>
    <row r="84" spans="2:3" x14ac:dyDescent="0.3">
      <c r="B84" s="105" t="s">
        <v>310</v>
      </c>
      <c r="C84" s="104"/>
    </row>
    <row r="85" spans="2:3" x14ac:dyDescent="0.3">
      <c r="B85" s="105" t="s">
        <v>311</v>
      </c>
      <c r="C85" s="104"/>
    </row>
    <row r="86" spans="2:3" x14ac:dyDescent="0.3">
      <c r="B86" s="105" t="s">
        <v>312</v>
      </c>
      <c r="C86" s="104"/>
    </row>
    <row r="87" spans="2:3" x14ac:dyDescent="0.3">
      <c r="B87" s="105" t="s">
        <v>313</v>
      </c>
      <c r="C87" s="104"/>
    </row>
    <row r="88" spans="2:3" x14ac:dyDescent="0.3">
      <c r="B88" s="105" t="s">
        <v>314</v>
      </c>
      <c r="C88" s="104"/>
    </row>
    <row r="89" spans="2:3" x14ac:dyDescent="0.3">
      <c r="B89" s="105" t="s">
        <v>315</v>
      </c>
      <c r="C89" s="104"/>
    </row>
    <row r="90" spans="2:3" x14ac:dyDescent="0.3">
      <c r="B90" s="105" t="s">
        <v>316</v>
      </c>
      <c r="C90" s="104"/>
    </row>
    <row r="91" spans="2:3" ht="28.8" x14ac:dyDescent="0.3">
      <c r="B91" s="108" t="s">
        <v>317</v>
      </c>
      <c r="C91" s="104" t="s">
        <v>309</v>
      </c>
    </row>
    <row r="92" spans="2:3" x14ac:dyDescent="0.3">
      <c r="B92" s="109" t="s">
        <v>318</v>
      </c>
      <c r="C92" s="72">
        <v>524397</v>
      </c>
    </row>
  </sheetData>
  <sheetProtection algorithmName="SHA-512" hashValue="JiTSD8bFBY67KPaV4eMYFR13UPmvIjeeQipNza6sSsEw+yIj33YuKNukq60QGcTOIPw6pEemQEsSicluSrPzuA==" saltValue="j99vv77eD7iBs2B1LQoPUQ==" spinCount="100000" sheet="1" objects="1" scenarios="1" formatCells="0" formatColumns="0" formatRows="0" insertColumns="0" insertRows="0" insertHyperlinks="0" deleteColumns="0" deleteRows="0" sort="0" autoFilter="0" pivotTables="0"/>
  <conditionalFormatting sqref="C45:C47">
    <cfRule type="expression" dxfId="22" priority="10">
      <formula>NOT($C$44="No")</formula>
    </cfRule>
  </conditionalFormatting>
  <conditionalFormatting sqref="C78:C91">
    <cfRule type="expression" dxfId="21" priority="1">
      <formula>OR($C$76="Area",$C$77="Yes")</formula>
    </cfRule>
  </conditionalFormatting>
  <conditionalFormatting sqref="C84:C90">
    <cfRule type="expression" dxfId="20" priority="4">
      <formula>$C$83="No"</formula>
    </cfRule>
  </conditionalFormatting>
  <conditionalFormatting sqref="D72">
    <cfRule type="expression" dxfId="19" priority="5">
      <formula>$C$72="Yes"</formula>
    </cfRule>
  </conditionalFormatting>
  <conditionalFormatting sqref="D76:M76">
    <cfRule type="expression" dxfId="18" priority="3">
      <formula>$C$76="Area"</formula>
    </cfRule>
  </conditionalFormatting>
  <conditionalFormatting sqref="D77:M77">
    <cfRule type="expression" dxfId="17"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8DC84370-0398-4038-82C7-59722E687B3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AAE1D518-04BB-45CF-9C00-59B628CF2CB0}"/>
    <hyperlink ref="C41" r:id="rId2" xr:uid="{304179AC-E001-491E-9CDA-5C9801B9AB97}"/>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21" sqref="D21"/>
    </sheetView>
  </sheetViews>
  <sheetFormatPr defaultRowHeight="14.4" x14ac:dyDescent="0.3"/>
  <cols>
    <col min="1" max="1" width="3" style="43" customWidth="1"/>
    <col min="2" max="2" width="33.109375" style="43" customWidth="1"/>
    <col min="3" max="3" width="30.44140625" style="7" customWidth="1"/>
    <col min="4" max="4" width="30" style="7" customWidth="1"/>
    <col min="5" max="16384" width="8.88671875" style="43"/>
  </cols>
  <sheetData>
    <row r="1" spans="2:5" ht="18" x14ac:dyDescent="0.35">
      <c r="B1" s="44" t="s">
        <v>319</v>
      </c>
      <c r="D1" s="45"/>
    </row>
    <row r="3" spans="2:5" ht="15.6" x14ac:dyDescent="0.3">
      <c r="B3" s="46" t="s">
        <v>320</v>
      </c>
    </row>
    <row r="4" spans="2:5" x14ac:dyDescent="0.3">
      <c r="B4" s="110" t="s">
        <v>321</v>
      </c>
      <c r="C4" s="111" t="str">
        <f>Facility!C4</f>
        <v>Natural Gas Pipeline Company of America – Station 206</v>
      </c>
    </row>
    <row r="5" spans="2:5" x14ac:dyDescent="0.3">
      <c r="B5" s="110" t="s">
        <v>14</v>
      </c>
      <c r="C5" s="111" t="str">
        <f>Facility!C21</f>
        <v>ST ELMO CS 206</v>
      </c>
    </row>
    <row r="6" spans="2:5" x14ac:dyDescent="0.3">
      <c r="B6" s="100"/>
      <c r="C6" s="112"/>
      <c r="D6" s="113"/>
    </row>
    <row r="8" spans="2:5" ht="15.6" x14ac:dyDescent="0.3">
      <c r="B8" s="46" t="s">
        <v>322</v>
      </c>
      <c r="C8" s="114"/>
      <c r="D8" s="46"/>
    </row>
    <row r="9" spans="2:5" ht="48.6" customHeight="1" x14ac:dyDescent="0.3">
      <c r="B9" s="115" t="s">
        <v>323</v>
      </c>
      <c r="C9" s="115"/>
      <c r="D9" s="115"/>
    </row>
    <row r="10" spans="2:5" x14ac:dyDescent="0.3">
      <c r="B10" s="116" t="s">
        <v>324</v>
      </c>
      <c r="C10" s="117">
        <v>44175</v>
      </c>
      <c r="D10" s="43"/>
    </row>
    <row r="11" spans="2:5" x14ac:dyDescent="0.3">
      <c r="B11" s="118" t="s">
        <v>325</v>
      </c>
      <c r="C11" s="119" t="s">
        <v>326</v>
      </c>
      <c r="D11" s="43"/>
    </row>
    <row r="12" spans="2:5" x14ac:dyDescent="0.3">
      <c r="B12" s="120" t="s">
        <v>327</v>
      </c>
      <c r="C12" s="121">
        <v>0.49</v>
      </c>
      <c r="D12" s="43"/>
    </row>
    <row r="13" spans="2:5" x14ac:dyDescent="0.3">
      <c r="B13" s="122" t="s">
        <v>328</v>
      </c>
      <c r="C13" s="121">
        <v>1.01</v>
      </c>
      <c r="D13" s="43"/>
    </row>
    <row r="14" spans="2:5" x14ac:dyDescent="0.3">
      <c r="B14" s="122" t="s">
        <v>329</v>
      </c>
      <c r="C14" s="121">
        <v>4.1784999999999997</v>
      </c>
      <c r="D14" s="123"/>
      <c r="E14" s="123"/>
    </row>
    <row r="15" spans="2:5" x14ac:dyDescent="0.3">
      <c r="B15" s="122" t="s">
        <v>330</v>
      </c>
      <c r="C15" s="121">
        <v>0.30399999999999999</v>
      </c>
      <c r="D15" s="123"/>
      <c r="E15" s="123"/>
    </row>
    <row r="16" spans="2:5" x14ac:dyDescent="0.3">
      <c r="B16" s="122" t="s">
        <v>331</v>
      </c>
      <c r="C16" s="121">
        <v>4.7E-2</v>
      </c>
      <c r="D16" s="123"/>
      <c r="E16" s="123"/>
    </row>
    <row r="17" spans="2:5" x14ac:dyDescent="0.3">
      <c r="B17" s="122" t="s">
        <v>332</v>
      </c>
      <c r="C17" s="121">
        <v>4.5999999999999999E-2</v>
      </c>
      <c r="D17" s="123"/>
      <c r="E17" s="123"/>
    </row>
    <row r="18" spans="2:5" x14ac:dyDescent="0.3">
      <c r="B18" s="122" t="s">
        <v>333</v>
      </c>
      <c r="C18" s="121">
        <v>2.5999999999999999E-2</v>
      </c>
      <c r="D18" s="123"/>
      <c r="E18" s="123"/>
    </row>
    <row r="19" spans="2:5" x14ac:dyDescent="0.3">
      <c r="B19" s="122" t="s">
        <v>334</v>
      </c>
      <c r="C19" s="121">
        <v>1.0999999999999999E-2</v>
      </c>
      <c r="D19" s="123"/>
      <c r="E19" s="123"/>
    </row>
    <row r="20" spans="2:5" x14ac:dyDescent="0.3">
      <c r="B20" s="122" t="s">
        <v>335</v>
      </c>
      <c r="C20" s="121">
        <v>4.0000000000000002E-4</v>
      </c>
      <c r="D20" s="123"/>
      <c r="E20" s="123"/>
    </row>
    <row r="21" spans="2:5" x14ac:dyDescent="0.3">
      <c r="B21" s="122" t="s">
        <v>336</v>
      </c>
      <c r="C21" s="121">
        <v>3.0000000000000001E-3</v>
      </c>
      <c r="D21" s="123"/>
      <c r="E21" s="123"/>
    </row>
    <row r="22" spans="2:5" x14ac:dyDescent="0.3">
      <c r="B22" s="122" t="s">
        <v>337</v>
      </c>
      <c r="C22" s="121">
        <v>1.1999999999999999E-3</v>
      </c>
      <c r="D22" s="123"/>
      <c r="E22" s="123"/>
    </row>
    <row r="23" spans="2:5" x14ac:dyDescent="0.3">
      <c r="B23" s="122" t="s">
        <v>338</v>
      </c>
      <c r="C23" s="121">
        <v>7.4999999999999997E-3</v>
      </c>
      <c r="D23" s="123"/>
      <c r="E23" s="123"/>
    </row>
    <row r="24" spans="2:5" ht="14.4" customHeight="1" x14ac:dyDescent="0.3">
      <c r="B24" s="124" t="s">
        <v>339</v>
      </c>
      <c r="C24" s="121" t="s">
        <v>558</v>
      </c>
      <c r="D24" s="123"/>
      <c r="E24" s="123"/>
    </row>
    <row r="25" spans="2:5" ht="14.4" customHeight="1" x14ac:dyDescent="0.3">
      <c r="B25" s="124" t="s">
        <v>340</v>
      </c>
      <c r="C25" s="121">
        <v>8.9999999999999998E-4</v>
      </c>
      <c r="D25" s="123"/>
      <c r="E25" s="123"/>
    </row>
    <row r="26" spans="2:5" ht="14.4" customHeight="1" x14ac:dyDescent="0.3">
      <c r="B26" s="124" t="s">
        <v>341</v>
      </c>
      <c r="C26" s="121" t="s">
        <v>558</v>
      </c>
      <c r="D26" s="123"/>
      <c r="E26" s="123"/>
    </row>
    <row r="27" spans="2:5" x14ac:dyDescent="0.3">
      <c r="B27" s="124" t="s">
        <v>342</v>
      </c>
      <c r="C27" s="121" t="s">
        <v>558</v>
      </c>
      <c r="D27" s="123"/>
      <c r="E27" s="123"/>
    </row>
    <row r="28" spans="2:5" x14ac:dyDescent="0.3">
      <c r="B28" s="124" t="s">
        <v>343</v>
      </c>
      <c r="C28" s="121">
        <v>2.9999999999999997E-4</v>
      </c>
      <c r="D28" s="123"/>
      <c r="E28" s="123"/>
    </row>
    <row r="29" spans="2:5" x14ac:dyDescent="0.3">
      <c r="B29" s="124" t="s">
        <v>344</v>
      </c>
      <c r="C29" s="121" t="s">
        <v>558</v>
      </c>
      <c r="D29" s="123"/>
      <c r="E29" s="123"/>
    </row>
    <row r="30" spans="2:5" x14ac:dyDescent="0.3">
      <c r="B30" s="124" t="s">
        <v>345</v>
      </c>
      <c r="C30" s="121" t="s">
        <v>558</v>
      </c>
      <c r="D30" s="123"/>
      <c r="E30" s="123"/>
    </row>
    <row r="31" spans="2:5" x14ac:dyDescent="0.3">
      <c r="B31" s="124" t="s">
        <v>346</v>
      </c>
      <c r="C31" s="121">
        <v>3.0000000000000001E-3</v>
      </c>
      <c r="D31" s="123"/>
      <c r="E31" s="123"/>
    </row>
    <row r="32" spans="2:5" x14ac:dyDescent="0.3">
      <c r="B32" s="124" t="s">
        <v>347</v>
      </c>
      <c r="C32" s="121" t="s">
        <v>558</v>
      </c>
      <c r="D32" s="123"/>
      <c r="E32" s="123"/>
    </row>
    <row r="33" spans="2:5" x14ac:dyDescent="0.3">
      <c r="B33" s="124" t="s">
        <v>348</v>
      </c>
      <c r="C33" s="121">
        <v>5.0000000000000001E-4</v>
      </c>
      <c r="D33" s="123"/>
      <c r="E33" s="123"/>
    </row>
    <row r="34" spans="2:5" x14ac:dyDescent="0.3">
      <c r="B34" s="124" t="s">
        <v>349</v>
      </c>
      <c r="C34" s="121">
        <v>1E-4</v>
      </c>
      <c r="D34" s="123"/>
      <c r="E34" s="123"/>
    </row>
    <row r="35" spans="2:5" x14ac:dyDescent="0.3">
      <c r="B35" s="124" t="s">
        <v>350</v>
      </c>
      <c r="C35" s="121">
        <v>8.0000000000000004E-4</v>
      </c>
      <c r="D35" s="123"/>
      <c r="E35" s="123"/>
    </row>
    <row r="36" spans="2:5" x14ac:dyDescent="0.3">
      <c r="B36" s="124" t="s">
        <v>351</v>
      </c>
      <c r="C36" s="121" t="s">
        <v>558</v>
      </c>
      <c r="D36" s="123"/>
      <c r="E36" s="123"/>
    </row>
    <row r="37" spans="2:5" x14ac:dyDescent="0.3">
      <c r="B37" s="124" t="s">
        <v>352</v>
      </c>
      <c r="C37" s="121" t="s">
        <v>558</v>
      </c>
      <c r="D37" s="43"/>
    </row>
    <row r="38" spans="2:5" x14ac:dyDescent="0.3">
      <c r="B38" s="124" t="s">
        <v>353</v>
      </c>
      <c r="C38" s="121" t="s">
        <v>558</v>
      </c>
      <c r="D38" s="43"/>
    </row>
    <row r="39" spans="2:5" x14ac:dyDescent="0.3">
      <c r="B39" s="124" t="s">
        <v>354</v>
      </c>
      <c r="C39" s="121" t="s">
        <v>558</v>
      </c>
      <c r="D39" s="43"/>
    </row>
    <row r="40" spans="2:5" x14ac:dyDescent="0.3">
      <c r="B40" s="124" t="s">
        <v>355</v>
      </c>
      <c r="C40" s="121" t="s">
        <v>558</v>
      </c>
      <c r="D40" s="43"/>
    </row>
    <row r="41" spans="2:5" x14ac:dyDescent="0.3">
      <c r="B41" s="124" t="s">
        <v>356</v>
      </c>
      <c r="C41" s="121" t="s">
        <v>558</v>
      </c>
      <c r="D41" s="43"/>
    </row>
    <row r="42" spans="2:5" x14ac:dyDescent="0.3">
      <c r="B42" s="124" t="s">
        <v>357</v>
      </c>
      <c r="C42" s="121" t="s">
        <v>558</v>
      </c>
      <c r="D42" s="43"/>
    </row>
    <row r="43" spans="2:5" x14ac:dyDescent="0.3">
      <c r="B43" s="124" t="s">
        <v>358</v>
      </c>
      <c r="C43" s="121" t="s">
        <v>558</v>
      </c>
      <c r="D43" s="43"/>
    </row>
    <row r="44" spans="2:5" x14ac:dyDescent="0.3">
      <c r="B44" s="124" t="s">
        <v>359</v>
      </c>
      <c r="C44" s="121" t="s">
        <v>558</v>
      </c>
      <c r="D44" s="43"/>
    </row>
    <row r="45" spans="2:5" x14ac:dyDescent="0.3">
      <c r="B45" s="124" t="s">
        <v>360</v>
      </c>
      <c r="C45" s="121" t="s">
        <v>558</v>
      </c>
      <c r="D45" s="43"/>
    </row>
    <row r="46" spans="2:5" x14ac:dyDescent="0.3">
      <c r="B46" s="124" t="s">
        <v>361</v>
      </c>
      <c r="C46" s="121" t="s">
        <v>558</v>
      </c>
      <c r="D46" s="43"/>
    </row>
    <row r="47" spans="2:5" x14ac:dyDescent="0.3">
      <c r="B47" s="120" t="s">
        <v>362</v>
      </c>
      <c r="C47" s="121" t="s">
        <v>558</v>
      </c>
      <c r="D47" s="43"/>
    </row>
    <row r="48" spans="2:5" x14ac:dyDescent="0.3">
      <c r="B48" s="125"/>
      <c r="C48" s="121"/>
      <c r="D48" s="43"/>
    </row>
    <row r="49" spans="2:4" x14ac:dyDescent="0.3">
      <c r="B49" s="125"/>
      <c r="C49" s="121"/>
      <c r="D49" s="43"/>
    </row>
    <row r="50" spans="2:4" x14ac:dyDescent="0.3">
      <c r="B50" s="125"/>
      <c r="C50" s="121"/>
      <c r="D50" s="43"/>
    </row>
    <row r="51" spans="2:4" x14ac:dyDescent="0.3">
      <c r="B51" s="125"/>
      <c r="C51" s="121"/>
      <c r="D51" s="43"/>
    </row>
    <row r="52" spans="2:4" x14ac:dyDescent="0.3">
      <c r="B52" s="125"/>
      <c r="C52" s="121"/>
      <c r="D52" s="43"/>
    </row>
    <row r="53" spans="2:4" x14ac:dyDescent="0.3">
      <c r="D53" s="43"/>
    </row>
  </sheetData>
  <sheetProtection algorithmName="SHA-512" hashValue="VK2II5kJJv6Bz9cFaBf4GUF7R+BYhJhmo2b+PRl26gY+Owp2S0BSEYnRcPr5Rtbwn3Fh9pvMr5h/pGZWyKHeKA==" saltValue="GmeKDLAoaRK/AuxI29I7O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8" zoomScale="80" zoomScaleNormal="80" workbookViewId="0">
      <selection activeCell="K6" sqref="K6"/>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26" t="s">
        <v>363</v>
      </c>
      <c r="C1" s="126"/>
      <c r="D1" s="45"/>
      <c r="E1" s="45"/>
    </row>
    <row r="2" spans="2:13" ht="18" customHeight="1" x14ac:dyDescent="0.3">
      <c r="B2" s="126"/>
      <c r="C2" s="126"/>
      <c r="E2" s="45"/>
    </row>
    <row r="4" spans="2:13" ht="15.6" x14ac:dyDescent="0.3">
      <c r="B4" s="46" t="s">
        <v>320</v>
      </c>
    </row>
    <row r="5" spans="2:13" x14ac:dyDescent="0.3">
      <c r="B5" s="110" t="s">
        <v>321</v>
      </c>
      <c r="C5" s="111" t="str">
        <f>Facility!C4</f>
        <v>Natural Gas Pipeline Company of America – Station 206</v>
      </c>
    </row>
    <row r="6" spans="2:13" x14ac:dyDescent="0.3">
      <c r="B6" s="110" t="s">
        <v>14</v>
      </c>
      <c r="C6" s="111" t="str">
        <f>Facility!C21</f>
        <v>ST ELMO CS 206</v>
      </c>
    </row>
    <row r="7" spans="2:13" x14ac:dyDescent="0.3">
      <c r="B7" s="127"/>
      <c r="C7" s="127"/>
      <c r="D7" s="127"/>
      <c r="E7" s="127"/>
      <c r="F7" s="128"/>
      <c r="G7" s="129"/>
      <c r="H7" s="129"/>
      <c r="I7" s="128"/>
      <c r="J7" s="127"/>
      <c r="K7" s="127"/>
      <c r="L7" s="127"/>
    </row>
    <row r="8" spans="2:13" ht="15.6" x14ac:dyDescent="0.3">
      <c r="B8" s="46" t="s">
        <v>364</v>
      </c>
      <c r="C8" s="130"/>
      <c r="D8" s="130"/>
    </row>
    <row r="9" spans="2:13" ht="49.35" customHeight="1" x14ac:dyDescent="0.3">
      <c r="B9" s="131" t="s">
        <v>365</v>
      </c>
      <c r="C9" s="131"/>
      <c r="D9" s="131"/>
      <c r="E9" s="131"/>
      <c r="F9" s="131"/>
      <c r="G9" s="131"/>
      <c r="H9" s="131"/>
      <c r="I9" s="131"/>
      <c r="J9" s="131"/>
      <c r="K9" s="131"/>
      <c r="L9" s="131"/>
    </row>
    <row r="10" spans="2:13" x14ac:dyDescent="0.3">
      <c r="B10" s="132" t="s">
        <v>35</v>
      </c>
      <c r="C10" s="133" t="s">
        <v>366</v>
      </c>
      <c r="D10" s="133"/>
      <c r="E10" s="133"/>
      <c r="F10" s="133"/>
      <c r="G10" s="133"/>
      <c r="H10" s="133"/>
      <c r="I10" s="133"/>
      <c r="J10" s="133"/>
      <c r="K10" s="133"/>
      <c r="L10" s="134" t="s">
        <v>367</v>
      </c>
    </row>
    <row r="11" spans="2:13" ht="66" customHeight="1" x14ac:dyDescent="0.3">
      <c r="B11" s="132"/>
      <c r="C11" s="135" t="s">
        <v>38</v>
      </c>
      <c r="D11" s="135" t="s">
        <v>42</v>
      </c>
      <c r="E11" s="136" t="s">
        <v>45</v>
      </c>
      <c r="F11" s="136" t="s">
        <v>288</v>
      </c>
      <c r="G11" s="135" t="s">
        <v>368</v>
      </c>
      <c r="H11" s="135" t="s">
        <v>369</v>
      </c>
      <c r="I11" s="135" t="s">
        <v>63</v>
      </c>
      <c r="J11" s="135" t="s">
        <v>68</v>
      </c>
      <c r="K11" s="135" t="s">
        <v>294</v>
      </c>
      <c r="L11" s="134"/>
      <c r="M11" s="137"/>
    </row>
    <row r="12" spans="2:13" s="7" customFormat="1" ht="28.8" x14ac:dyDescent="0.3">
      <c r="B12" s="138" t="s">
        <v>339</v>
      </c>
      <c r="C12" s="139" t="s">
        <v>542</v>
      </c>
      <c r="D12" s="139" t="s">
        <v>542</v>
      </c>
      <c r="E12" s="139" t="s">
        <v>542</v>
      </c>
      <c r="F12" s="139" t="s">
        <v>542</v>
      </c>
      <c r="G12" s="139" t="s">
        <v>542</v>
      </c>
      <c r="H12" s="139" t="s">
        <v>542</v>
      </c>
      <c r="I12" s="139" t="s">
        <v>542</v>
      </c>
      <c r="J12" s="139" t="s">
        <v>542</v>
      </c>
      <c r="K12" s="139" t="s">
        <v>542</v>
      </c>
      <c r="L12" s="139" t="s">
        <v>307</v>
      </c>
    </row>
    <row r="13" spans="2:13" s="7" customFormat="1" ht="28.8" x14ac:dyDescent="0.3">
      <c r="B13" s="138" t="s">
        <v>340</v>
      </c>
      <c r="C13" s="139" t="s">
        <v>539</v>
      </c>
      <c r="D13" s="139" t="s">
        <v>539</v>
      </c>
      <c r="E13" s="139" t="s">
        <v>539</v>
      </c>
      <c r="F13" s="139" t="s">
        <v>542</v>
      </c>
      <c r="G13" s="139" t="s">
        <v>542</v>
      </c>
      <c r="H13" s="139" t="s">
        <v>542</v>
      </c>
      <c r="I13" s="139" t="s">
        <v>542</v>
      </c>
      <c r="J13" s="139" t="s">
        <v>539</v>
      </c>
      <c r="K13" s="139" t="s">
        <v>542</v>
      </c>
      <c r="L13" s="139" t="s">
        <v>307</v>
      </c>
    </row>
    <row r="14" spans="2:13" s="7" customFormat="1" ht="28.8" x14ac:dyDescent="0.3">
      <c r="B14" s="138" t="s">
        <v>341</v>
      </c>
      <c r="C14" s="139" t="s">
        <v>542</v>
      </c>
      <c r="D14" s="139" t="s">
        <v>542</v>
      </c>
      <c r="E14" s="139" t="s">
        <v>542</v>
      </c>
      <c r="F14" s="139" t="s">
        <v>542</v>
      </c>
      <c r="G14" s="139" t="s">
        <v>542</v>
      </c>
      <c r="H14" s="139" t="s">
        <v>542</v>
      </c>
      <c r="I14" s="139" t="s">
        <v>542</v>
      </c>
      <c r="J14" s="139" t="s">
        <v>542</v>
      </c>
      <c r="K14" s="139" t="s">
        <v>542</v>
      </c>
      <c r="L14" s="139" t="s">
        <v>307</v>
      </c>
    </row>
    <row r="15" spans="2:13" s="7" customFormat="1" ht="28.8" x14ac:dyDescent="0.3">
      <c r="B15" s="138" t="s">
        <v>342</v>
      </c>
      <c r="C15" s="139" t="s">
        <v>542</v>
      </c>
      <c r="D15" s="139" t="s">
        <v>542</v>
      </c>
      <c r="E15" s="139" t="s">
        <v>542</v>
      </c>
      <c r="F15" s="139" t="s">
        <v>542</v>
      </c>
      <c r="G15" s="139" t="s">
        <v>542</v>
      </c>
      <c r="H15" s="139" t="s">
        <v>542</v>
      </c>
      <c r="I15" s="139" t="s">
        <v>542</v>
      </c>
      <c r="J15" s="139" t="s">
        <v>542</v>
      </c>
      <c r="K15" s="139" t="s">
        <v>542</v>
      </c>
      <c r="L15" s="139" t="s">
        <v>307</v>
      </c>
    </row>
    <row r="16" spans="2:13" s="7" customFormat="1" ht="28.8" x14ac:dyDescent="0.3">
      <c r="B16" s="138" t="s">
        <v>343</v>
      </c>
      <c r="C16" s="139" t="s">
        <v>539</v>
      </c>
      <c r="D16" s="139" t="s">
        <v>539</v>
      </c>
      <c r="E16" s="139" t="s">
        <v>539</v>
      </c>
      <c r="F16" s="139" t="s">
        <v>542</v>
      </c>
      <c r="G16" s="139" t="s">
        <v>542</v>
      </c>
      <c r="H16" s="139" t="s">
        <v>542</v>
      </c>
      <c r="I16" s="139" t="s">
        <v>542</v>
      </c>
      <c r="J16" s="139" t="s">
        <v>539</v>
      </c>
      <c r="K16" s="139" t="s">
        <v>542</v>
      </c>
      <c r="L16" s="139" t="s">
        <v>307</v>
      </c>
    </row>
    <row r="17" spans="2:12" s="7" customFormat="1" ht="28.8" x14ac:dyDescent="0.3">
      <c r="B17" s="138" t="s">
        <v>344</v>
      </c>
      <c r="C17" s="139" t="s">
        <v>542</v>
      </c>
      <c r="D17" s="139" t="s">
        <v>542</v>
      </c>
      <c r="E17" s="139" t="s">
        <v>542</v>
      </c>
      <c r="F17" s="139" t="s">
        <v>542</v>
      </c>
      <c r="G17" s="139" t="s">
        <v>542</v>
      </c>
      <c r="H17" s="139" t="s">
        <v>542</v>
      </c>
      <c r="I17" s="139" t="s">
        <v>542</v>
      </c>
      <c r="J17" s="139" t="s">
        <v>542</v>
      </c>
      <c r="K17" s="139" t="s">
        <v>542</v>
      </c>
      <c r="L17" s="139" t="s">
        <v>307</v>
      </c>
    </row>
    <row r="18" spans="2:12" s="7" customFormat="1" ht="28.8" x14ac:dyDescent="0.3">
      <c r="B18" s="138" t="s">
        <v>345</v>
      </c>
      <c r="C18" s="139" t="s">
        <v>542</v>
      </c>
      <c r="D18" s="139" t="s">
        <v>542</v>
      </c>
      <c r="E18" s="139" t="s">
        <v>542</v>
      </c>
      <c r="F18" s="139" t="s">
        <v>542</v>
      </c>
      <c r="G18" s="139" t="s">
        <v>542</v>
      </c>
      <c r="H18" s="139" t="s">
        <v>542</v>
      </c>
      <c r="I18" s="139" t="s">
        <v>542</v>
      </c>
      <c r="J18" s="139" t="s">
        <v>542</v>
      </c>
      <c r="K18" s="139" t="s">
        <v>542</v>
      </c>
      <c r="L18" s="139" t="s">
        <v>307</v>
      </c>
    </row>
    <row r="19" spans="2:12" s="7" customFormat="1" ht="28.8" x14ac:dyDescent="0.3">
      <c r="B19" s="138" t="s">
        <v>346</v>
      </c>
      <c r="C19" s="139" t="s">
        <v>539</v>
      </c>
      <c r="D19" s="139" t="s">
        <v>539</v>
      </c>
      <c r="E19" s="139" t="s">
        <v>539</v>
      </c>
      <c r="F19" s="139" t="s">
        <v>542</v>
      </c>
      <c r="G19" s="139" t="s">
        <v>542</v>
      </c>
      <c r="H19" s="139" t="s">
        <v>542</v>
      </c>
      <c r="I19" s="139" t="s">
        <v>542</v>
      </c>
      <c r="J19" s="139" t="s">
        <v>539</v>
      </c>
      <c r="K19" s="139" t="s">
        <v>542</v>
      </c>
      <c r="L19" s="139" t="s">
        <v>307</v>
      </c>
    </row>
    <row r="20" spans="2:12" s="7" customFormat="1" ht="28.8" x14ac:dyDescent="0.3">
      <c r="B20" s="138" t="s">
        <v>347</v>
      </c>
      <c r="C20" s="139" t="s">
        <v>542</v>
      </c>
      <c r="D20" s="139" t="s">
        <v>542</v>
      </c>
      <c r="E20" s="139" t="s">
        <v>542</v>
      </c>
      <c r="F20" s="139" t="s">
        <v>542</v>
      </c>
      <c r="G20" s="139" t="s">
        <v>542</v>
      </c>
      <c r="H20" s="139" t="s">
        <v>542</v>
      </c>
      <c r="I20" s="139" t="s">
        <v>542</v>
      </c>
      <c r="J20" s="139" t="s">
        <v>542</v>
      </c>
      <c r="K20" s="139" t="s">
        <v>542</v>
      </c>
      <c r="L20" s="139" t="s">
        <v>307</v>
      </c>
    </row>
    <row r="21" spans="2:12" s="7" customFormat="1" ht="28.8" x14ac:dyDescent="0.3">
      <c r="B21" s="138" t="s">
        <v>348</v>
      </c>
      <c r="C21" s="139" t="s">
        <v>539</v>
      </c>
      <c r="D21" s="139" t="s">
        <v>539</v>
      </c>
      <c r="E21" s="139" t="s">
        <v>539</v>
      </c>
      <c r="F21" s="139" t="s">
        <v>542</v>
      </c>
      <c r="G21" s="139" t="s">
        <v>542</v>
      </c>
      <c r="H21" s="139" t="s">
        <v>542</v>
      </c>
      <c r="I21" s="139" t="s">
        <v>542</v>
      </c>
      <c r="J21" s="139" t="s">
        <v>539</v>
      </c>
      <c r="K21" s="139" t="s">
        <v>542</v>
      </c>
      <c r="L21" s="139" t="s">
        <v>307</v>
      </c>
    </row>
    <row r="22" spans="2:12" s="7" customFormat="1" ht="28.8" x14ac:dyDescent="0.3">
      <c r="B22" s="138" t="s">
        <v>349</v>
      </c>
      <c r="C22" s="139" t="s">
        <v>539</v>
      </c>
      <c r="D22" s="139" t="s">
        <v>539</v>
      </c>
      <c r="E22" s="139" t="s">
        <v>539</v>
      </c>
      <c r="F22" s="139" t="s">
        <v>542</v>
      </c>
      <c r="G22" s="139" t="s">
        <v>542</v>
      </c>
      <c r="H22" s="139" t="s">
        <v>542</v>
      </c>
      <c r="I22" s="139" t="s">
        <v>542</v>
      </c>
      <c r="J22" s="139" t="s">
        <v>539</v>
      </c>
      <c r="K22" s="139" t="s">
        <v>542</v>
      </c>
      <c r="L22" s="139" t="s">
        <v>307</v>
      </c>
    </row>
    <row r="23" spans="2:12" s="7" customFormat="1" ht="28.8" x14ac:dyDescent="0.3">
      <c r="B23" s="138" t="s">
        <v>370</v>
      </c>
      <c r="C23" s="139" t="s">
        <v>539</v>
      </c>
      <c r="D23" s="139" t="s">
        <v>539</v>
      </c>
      <c r="E23" s="139" t="s">
        <v>539</v>
      </c>
      <c r="F23" s="139" t="s">
        <v>542</v>
      </c>
      <c r="G23" s="139" t="s">
        <v>542</v>
      </c>
      <c r="H23" s="139" t="s">
        <v>542</v>
      </c>
      <c r="I23" s="139" t="s">
        <v>542</v>
      </c>
      <c r="J23" s="139" t="s">
        <v>539</v>
      </c>
      <c r="K23" s="139" t="s">
        <v>542</v>
      </c>
      <c r="L23" s="139" t="s">
        <v>307</v>
      </c>
    </row>
    <row r="24" spans="2:12" s="7" customFormat="1" ht="28.8" x14ac:dyDescent="0.3">
      <c r="B24" s="138" t="s">
        <v>351</v>
      </c>
      <c r="C24" s="139" t="s">
        <v>542</v>
      </c>
      <c r="D24" s="139" t="s">
        <v>542</v>
      </c>
      <c r="E24" s="139" t="s">
        <v>542</v>
      </c>
      <c r="F24" s="139" t="s">
        <v>542</v>
      </c>
      <c r="G24" s="139" t="s">
        <v>542</v>
      </c>
      <c r="H24" s="139" t="s">
        <v>542</v>
      </c>
      <c r="I24" s="139" t="s">
        <v>542</v>
      </c>
      <c r="J24" s="139" t="s">
        <v>542</v>
      </c>
      <c r="K24" s="139" t="s">
        <v>542</v>
      </c>
      <c r="L24" s="139" t="s">
        <v>307</v>
      </c>
    </row>
    <row r="25" spans="2:12" s="7" customFormat="1" ht="28.8" x14ac:dyDescent="0.3">
      <c r="B25" s="138" t="s">
        <v>352</v>
      </c>
      <c r="C25" s="139" t="s">
        <v>542</v>
      </c>
      <c r="D25" s="139" t="s">
        <v>542</v>
      </c>
      <c r="E25" s="139" t="s">
        <v>542</v>
      </c>
      <c r="F25" s="139" t="s">
        <v>542</v>
      </c>
      <c r="G25" s="139" t="s">
        <v>542</v>
      </c>
      <c r="H25" s="139" t="s">
        <v>542</v>
      </c>
      <c r="I25" s="139" t="s">
        <v>542</v>
      </c>
      <c r="J25" s="139" t="s">
        <v>542</v>
      </c>
      <c r="K25" s="139" t="s">
        <v>542</v>
      </c>
      <c r="L25" s="139" t="s">
        <v>307</v>
      </c>
    </row>
    <row r="26" spans="2:12" s="7" customFormat="1" ht="28.8" x14ac:dyDescent="0.3">
      <c r="B26" s="138" t="s">
        <v>353</v>
      </c>
      <c r="C26" s="139" t="s">
        <v>542</v>
      </c>
      <c r="D26" s="139" t="s">
        <v>542</v>
      </c>
      <c r="E26" s="139" t="s">
        <v>542</v>
      </c>
      <c r="F26" s="139" t="s">
        <v>542</v>
      </c>
      <c r="G26" s="139" t="s">
        <v>542</v>
      </c>
      <c r="H26" s="139" t="s">
        <v>542</v>
      </c>
      <c r="I26" s="139" t="s">
        <v>542</v>
      </c>
      <c r="J26" s="139" t="s">
        <v>542</v>
      </c>
      <c r="K26" s="139" t="s">
        <v>542</v>
      </c>
      <c r="L26" s="139" t="s">
        <v>307</v>
      </c>
    </row>
    <row r="27" spans="2:12" s="7" customFormat="1" ht="28.8" x14ac:dyDescent="0.3">
      <c r="B27" s="138" t="s">
        <v>354</v>
      </c>
      <c r="C27" s="139" t="s">
        <v>542</v>
      </c>
      <c r="D27" s="139" t="s">
        <v>542</v>
      </c>
      <c r="E27" s="139" t="s">
        <v>542</v>
      </c>
      <c r="F27" s="139" t="s">
        <v>542</v>
      </c>
      <c r="G27" s="139" t="s">
        <v>542</v>
      </c>
      <c r="H27" s="139" t="s">
        <v>542</v>
      </c>
      <c r="I27" s="139" t="s">
        <v>542</v>
      </c>
      <c r="J27" s="139" t="s">
        <v>542</v>
      </c>
      <c r="K27" s="139" t="s">
        <v>542</v>
      </c>
      <c r="L27" s="139" t="s">
        <v>307</v>
      </c>
    </row>
    <row r="28" spans="2:12" s="7" customFormat="1" ht="28.8" x14ac:dyDescent="0.3">
      <c r="B28" s="138" t="s">
        <v>355</v>
      </c>
      <c r="C28" s="139" t="s">
        <v>542</v>
      </c>
      <c r="D28" s="139" t="s">
        <v>542</v>
      </c>
      <c r="E28" s="139" t="s">
        <v>542</v>
      </c>
      <c r="F28" s="139" t="s">
        <v>542</v>
      </c>
      <c r="G28" s="139" t="s">
        <v>542</v>
      </c>
      <c r="H28" s="139" t="s">
        <v>542</v>
      </c>
      <c r="I28" s="139" t="s">
        <v>542</v>
      </c>
      <c r="J28" s="139" t="s">
        <v>542</v>
      </c>
      <c r="K28" s="139" t="s">
        <v>542</v>
      </c>
      <c r="L28" s="139" t="s">
        <v>307</v>
      </c>
    </row>
    <row r="29" spans="2:12" s="7" customFormat="1" ht="28.8" x14ac:dyDescent="0.3">
      <c r="B29" s="138" t="s">
        <v>356</v>
      </c>
      <c r="C29" s="139" t="s">
        <v>542</v>
      </c>
      <c r="D29" s="139" t="s">
        <v>542</v>
      </c>
      <c r="E29" s="139" t="s">
        <v>542</v>
      </c>
      <c r="F29" s="139" t="s">
        <v>542</v>
      </c>
      <c r="G29" s="139" t="s">
        <v>542</v>
      </c>
      <c r="H29" s="139" t="s">
        <v>542</v>
      </c>
      <c r="I29" s="139" t="s">
        <v>542</v>
      </c>
      <c r="J29" s="139" t="s">
        <v>542</v>
      </c>
      <c r="K29" s="139" t="s">
        <v>542</v>
      </c>
      <c r="L29" s="139" t="s">
        <v>307</v>
      </c>
    </row>
    <row r="30" spans="2:12" s="7" customFormat="1" ht="28.8" x14ac:dyDescent="0.3">
      <c r="B30" s="138" t="s">
        <v>357</v>
      </c>
      <c r="C30" s="139" t="s">
        <v>542</v>
      </c>
      <c r="D30" s="139" t="s">
        <v>542</v>
      </c>
      <c r="E30" s="139" t="s">
        <v>542</v>
      </c>
      <c r="F30" s="139" t="s">
        <v>542</v>
      </c>
      <c r="G30" s="139" t="s">
        <v>542</v>
      </c>
      <c r="H30" s="139" t="s">
        <v>542</v>
      </c>
      <c r="I30" s="139" t="s">
        <v>542</v>
      </c>
      <c r="J30" s="139" t="s">
        <v>542</v>
      </c>
      <c r="K30" s="139" t="s">
        <v>542</v>
      </c>
      <c r="L30" s="139" t="s">
        <v>307</v>
      </c>
    </row>
    <row r="31" spans="2:12" s="7" customFormat="1" ht="28.8" x14ac:dyDescent="0.3">
      <c r="B31" s="138" t="s">
        <v>358</v>
      </c>
      <c r="C31" s="139" t="s">
        <v>542</v>
      </c>
      <c r="D31" s="139" t="s">
        <v>542</v>
      </c>
      <c r="E31" s="139" t="s">
        <v>542</v>
      </c>
      <c r="F31" s="139" t="s">
        <v>542</v>
      </c>
      <c r="G31" s="139" t="s">
        <v>542</v>
      </c>
      <c r="H31" s="139" t="s">
        <v>542</v>
      </c>
      <c r="I31" s="139" t="s">
        <v>542</v>
      </c>
      <c r="J31" s="139" t="s">
        <v>542</v>
      </c>
      <c r="K31" s="139" t="s">
        <v>542</v>
      </c>
      <c r="L31" s="139" t="s">
        <v>307</v>
      </c>
    </row>
    <row r="32" spans="2:12" s="7" customFormat="1" ht="28.8" x14ac:dyDescent="0.3">
      <c r="B32" s="138" t="s">
        <v>359</v>
      </c>
      <c r="C32" s="139" t="s">
        <v>542</v>
      </c>
      <c r="D32" s="139" t="s">
        <v>542</v>
      </c>
      <c r="E32" s="139" t="s">
        <v>542</v>
      </c>
      <c r="F32" s="139" t="s">
        <v>542</v>
      </c>
      <c r="G32" s="139" t="s">
        <v>542</v>
      </c>
      <c r="H32" s="139" t="s">
        <v>542</v>
      </c>
      <c r="I32" s="139" t="s">
        <v>542</v>
      </c>
      <c r="J32" s="139" t="s">
        <v>542</v>
      </c>
      <c r="K32" s="139" t="s">
        <v>542</v>
      </c>
      <c r="L32" s="139" t="s">
        <v>307</v>
      </c>
    </row>
    <row r="33" spans="2:12" s="7" customFormat="1" ht="28.8" x14ac:dyDescent="0.3">
      <c r="B33" s="138" t="s">
        <v>360</v>
      </c>
      <c r="C33" s="139" t="s">
        <v>542</v>
      </c>
      <c r="D33" s="139" t="s">
        <v>542</v>
      </c>
      <c r="E33" s="139" t="s">
        <v>542</v>
      </c>
      <c r="F33" s="139" t="s">
        <v>542</v>
      </c>
      <c r="G33" s="139" t="s">
        <v>542</v>
      </c>
      <c r="H33" s="139" t="s">
        <v>542</v>
      </c>
      <c r="I33" s="139" t="s">
        <v>542</v>
      </c>
      <c r="J33" s="139" t="s">
        <v>542</v>
      </c>
      <c r="K33" s="139" t="s">
        <v>542</v>
      </c>
      <c r="L33" s="139" t="s">
        <v>307</v>
      </c>
    </row>
    <row r="34" spans="2:12" s="7" customFormat="1" ht="28.8" x14ac:dyDescent="0.3">
      <c r="B34" s="138" t="s">
        <v>361</v>
      </c>
      <c r="C34" s="139" t="s">
        <v>542</v>
      </c>
      <c r="D34" s="139" t="s">
        <v>542</v>
      </c>
      <c r="E34" s="139" t="s">
        <v>542</v>
      </c>
      <c r="F34" s="139" t="s">
        <v>542</v>
      </c>
      <c r="G34" s="139" t="s">
        <v>542</v>
      </c>
      <c r="H34" s="139" t="s">
        <v>542</v>
      </c>
      <c r="I34" s="139" t="s">
        <v>542</v>
      </c>
      <c r="J34" s="139" t="s">
        <v>542</v>
      </c>
      <c r="K34" s="139" t="s">
        <v>542</v>
      </c>
      <c r="L34" s="139" t="s">
        <v>307</v>
      </c>
    </row>
    <row r="35" spans="2:12" s="7" customFormat="1" ht="28.8" x14ac:dyDescent="0.3">
      <c r="B35" s="140" t="s">
        <v>362</v>
      </c>
      <c r="C35" s="139" t="s">
        <v>542</v>
      </c>
      <c r="D35" s="139" t="s">
        <v>542</v>
      </c>
      <c r="E35" s="139" t="s">
        <v>542</v>
      </c>
      <c r="F35" s="139" t="s">
        <v>542</v>
      </c>
      <c r="G35" s="139" t="s">
        <v>542</v>
      </c>
      <c r="H35" s="139" t="s">
        <v>542</v>
      </c>
      <c r="I35" s="139" t="s">
        <v>542</v>
      </c>
      <c r="J35" s="139" t="s">
        <v>542</v>
      </c>
      <c r="K35" s="139" t="s">
        <v>542</v>
      </c>
      <c r="L35" s="139" t="s">
        <v>307</v>
      </c>
    </row>
    <row r="36" spans="2:12" s="7" customFormat="1" x14ac:dyDescent="0.3">
      <c r="B36" s="141" t="s">
        <v>78</v>
      </c>
      <c r="C36" s="139"/>
      <c r="D36" s="139"/>
      <c r="E36" s="139"/>
      <c r="F36" s="139"/>
      <c r="G36" s="139"/>
      <c r="H36" s="139"/>
      <c r="I36" s="139"/>
      <c r="J36" s="139"/>
      <c r="K36" s="142"/>
      <c r="L36" s="139"/>
    </row>
    <row r="37" spans="2:12" s="7" customFormat="1" x14ac:dyDescent="0.3">
      <c r="B37" s="141" t="s">
        <v>78</v>
      </c>
      <c r="C37" s="139"/>
      <c r="D37" s="139"/>
      <c r="E37" s="139"/>
      <c r="F37" s="139"/>
      <c r="G37" s="139"/>
      <c r="H37" s="139"/>
      <c r="I37" s="139"/>
      <c r="J37" s="139"/>
      <c r="K37" s="142"/>
      <c r="L37" s="139"/>
    </row>
    <row r="38" spans="2:12" s="7" customFormat="1" x14ac:dyDescent="0.3">
      <c r="B38" s="141" t="s">
        <v>78</v>
      </c>
      <c r="C38" s="139"/>
      <c r="D38" s="139"/>
      <c r="E38" s="139"/>
      <c r="F38" s="139"/>
      <c r="G38" s="139"/>
      <c r="H38" s="139"/>
      <c r="I38" s="139"/>
      <c r="J38" s="139"/>
      <c r="K38" s="142"/>
      <c r="L38" s="139"/>
    </row>
    <row r="39" spans="2:12" s="7" customFormat="1" x14ac:dyDescent="0.3">
      <c r="B39" s="141" t="s">
        <v>78</v>
      </c>
      <c r="C39" s="139"/>
      <c r="D39" s="139"/>
      <c r="E39" s="139"/>
      <c r="F39" s="139"/>
      <c r="G39" s="139"/>
      <c r="H39" s="139"/>
      <c r="I39" s="139"/>
      <c r="J39" s="139"/>
      <c r="K39" s="142"/>
      <c r="L39" s="139"/>
    </row>
    <row r="40" spans="2:12" s="7" customFormat="1" x14ac:dyDescent="0.3">
      <c r="B40" s="141" t="s">
        <v>78</v>
      </c>
      <c r="C40" s="139"/>
      <c r="D40" s="139"/>
      <c r="E40" s="139"/>
      <c r="F40" s="139"/>
      <c r="G40" s="139"/>
      <c r="H40" s="139"/>
      <c r="I40" s="139"/>
      <c r="J40" s="139"/>
      <c r="K40" s="142"/>
      <c r="L40" s="139"/>
    </row>
  </sheetData>
  <sheetProtection algorithmName="SHA-512" hashValue="1NIJrPgcUHA+1TybQAZqpV53MEZewzEwinCA982DlU3eltRM9EWuaU0eEFu8NOMIQaFIlkBS9Ly2lXptZzZWXg==" saltValue="qHKO+TOa40KyVYMzyvGEy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K12:K35 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I56"/>
  <sheetViews>
    <sheetView topLeftCell="A13" workbookViewId="0">
      <selection activeCell="CI15" sqref="CI15"/>
    </sheetView>
  </sheetViews>
  <sheetFormatPr defaultRowHeight="14.4" x14ac:dyDescent="0.3"/>
  <cols>
    <col min="1" max="1" width="3" style="43" customWidth="1"/>
    <col min="2" max="2" width="34.44140625" style="43" customWidth="1"/>
    <col min="3"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7" ht="18" customHeight="1" x14ac:dyDescent="0.3">
      <c r="B1" s="126" t="s">
        <v>371</v>
      </c>
      <c r="C1" s="126"/>
      <c r="D1" s="45"/>
    </row>
    <row r="2" spans="2:87" ht="18" customHeight="1" x14ac:dyDescent="0.3">
      <c r="B2" s="126"/>
      <c r="C2" s="126"/>
      <c r="D2" s="45"/>
    </row>
    <row r="4" spans="2:87" ht="15.6" x14ac:dyDescent="0.3">
      <c r="B4" s="46" t="s">
        <v>320</v>
      </c>
    </row>
    <row r="5" spans="2:87" x14ac:dyDescent="0.3">
      <c r="B5" s="110" t="s">
        <v>321</v>
      </c>
      <c r="C5" s="111" t="str">
        <f>Facility!C4</f>
        <v>Natural Gas Pipeline Company of America – Station 206</v>
      </c>
      <c r="D5" s="100"/>
    </row>
    <row r="6" spans="2:87" x14ac:dyDescent="0.3">
      <c r="B6" s="110" t="s">
        <v>14</v>
      </c>
      <c r="C6" s="111" t="str">
        <f>Facility!C21</f>
        <v>ST ELMO CS 206</v>
      </c>
      <c r="D6" s="100"/>
    </row>
    <row r="7" spans="2:87" x14ac:dyDescent="0.3">
      <c r="B7" s="143"/>
      <c r="C7" s="144" t="s">
        <v>78</v>
      </c>
      <c r="D7" s="127"/>
    </row>
    <row r="8" spans="2:87" ht="15.6" x14ac:dyDescent="0.3">
      <c r="B8" s="46" t="s">
        <v>372</v>
      </c>
      <c r="C8" s="144"/>
      <c r="D8" s="127"/>
    </row>
    <row r="9" spans="2:87" ht="19.5" customHeight="1" x14ac:dyDescent="0.3">
      <c r="B9" s="145" t="s">
        <v>373</v>
      </c>
      <c r="C9" s="146">
        <v>1</v>
      </c>
      <c r="D9" s="147"/>
      <c r="I9" s="148"/>
    </row>
    <row r="10" spans="2:87" ht="30" customHeight="1" x14ac:dyDescent="0.3">
      <c r="B10" s="149" t="s">
        <v>374</v>
      </c>
      <c r="C10" s="150">
        <v>7</v>
      </c>
      <c r="D10" s="147"/>
      <c r="I10" s="148"/>
    </row>
    <row r="11" spans="2:87" x14ac:dyDescent="0.3">
      <c r="B11" s="151"/>
      <c r="C11" s="151"/>
      <c r="D11" s="151"/>
      <c r="E11" s="151"/>
      <c r="F11" s="151"/>
      <c r="G11" s="152"/>
      <c r="I11" s="148"/>
      <c r="J11" s="153"/>
    </row>
    <row r="12" spans="2:87" ht="15" customHeight="1" x14ac:dyDescent="0.3">
      <c r="B12" s="46" t="s">
        <v>375</v>
      </c>
      <c r="D12" s="96" t="s">
        <v>376</v>
      </c>
      <c r="E12" s="154"/>
      <c r="F12" s="154"/>
      <c r="G12" s="155"/>
      <c r="I12" s="156"/>
      <c r="J12" s="157" t="s">
        <v>377</v>
      </c>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8" t="s">
        <v>378</v>
      </c>
      <c r="AL12" s="158"/>
      <c r="AM12" s="159"/>
      <c r="AN12" s="160" t="s">
        <v>379</v>
      </c>
      <c r="AO12" s="161"/>
      <c r="AP12" s="162" t="s">
        <v>380</v>
      </c>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3" t="s">
        <v>381</v>
      </c>
      <c r="BR12" s="164"/>
      <c r="BS12" s="164"/>
      <c r="BT12" s="164"/>
      <c r="BU12" s="164"/>
      <c r="BV12" s="164"/>
      <c r="BW12" s="164"/>
      <c r="BX12" s="164"/>
      <c r="BY12" s="165"/>
      <c r="BZ12" s="166" t="s">
        <v>382</v>
      </c>
      <c r="CA12" s="166"/>
      <c r="CB12" s="166"/>
      <c r="CC12" s="166"/>
      <c r="CD12" s="166"/>
      <c r="CE12" s="166"/>
      <c r="CF12" s="166"/>
      <c r="CG12" s="166"/>
      <c r="CH12" s="167"/>
    </row>
    <row r="13" spans="2:87" s="173" customFormat="1" ht="96.75" customHeight="1" x14ac:dyDescent="0.3">
      <c r="B13" s="168" t="s">
        <v>383</v>
      </c>
      <c r="C13" s="168" t="s">
        <v>384</v>
      </c>
      <c r="D13" s="168" t="s">
        <v>385</v>
      </c>
      <c r="E13" s="168" t="s">
        <v>386</v>
      </c>
      <c r="F13" s="169" t="s">
        <v>387</v>
      </c>
      <c r="G13" s="169" t="s">
        <v>388</v>
      </c>
      <c r="H13" s="169" t="s">
        <v>389</v>
      </c>
      <c r="I13" s="169" t="s">
        <v>390</v>
      </c>
      <c r="J13" s="170" t="s">
        <v>391</v>
      </c>
      <c r="K13" s="170" t="s">
        <v>392</v>
      </c>
      <c r="L13" s="170" t="s">
        <v>393</v>
      </c>
      <c r="M13" s="170" t="s">
        <v>394</v>
      </c>
      <c r="N13" s="170" t="s">
        <v>395</v>
      </c>
      <c r="O13" s="170" t="s">
        <v>396</v>
      </c>
      <c r="P13" s="170" t="s">
        <v>397</v>
      </c>
      <c r="Q13" s="170" t="s">
        <v>398</v>
      </c>
      <c r="R13" s="170" t="s">
        <v>399</v>
      </c>
      <c r="S13" s="170" t="s">
        <v>400</v>
      </c>
      <c r="T13" s="170" t="s">
        <v>401</v>
      </c>
      <c r="U13" s="170" t="s">
        <v>402</v>
      </c>
      <c r="V13" s="170" t="s">
        <v>403</v>
      </c>
      <c r="W13" s="170" t="s">
        <v>404</v>
      </c>
      <c r="X13" s="170" t="s">
        <v>405</v>
      </c>
      <c r="Y13" s="170" t="s">
        <v>406</v>
      </c>
      <c r="Z13" s="170" t="s">
        <v>407</v>
      </c>
      <c r="AA13" s="170" t="s">
        <v>408</v>
      </c>
      <c r="AB13" s="170" t="s">
        <v>409</v>
      </c>
      <c r="AC13" s="170" t="s">
        <v>410</v>
      </c>
      <c r="AD13" s="170" t="s">
        <v>411</v>
      </c>
      <c r="AE13" s="170" t="s">
        <v>412</v>
      </c>
      <c r="AF13" s="170" t="s">
        <v>413</v>
      </c>
      <c r="AG13" s="170" t="s">
        <v>414</v>
      </c>
      <c r="AH13" s="170" t="s">
        <v>415</v>
      </c>
      <c r="AI13" s="171" t="s">
        <v>416</v>
      </c>
      <c r="AJ13" s="171" t="s">
        <v>417</v>
      </c>
      <c r="AK13" s="172" t="s">
        <v>418</v>
      </c>
      <c r="AL13" s="172" t="s">
        <v>419</v>
      </c>
      <c r="AM13" s="172" t="s">
        <v>420</v>
      </c>
      <c r="AN13" s="171" t="s">
        <v>421</v>
      </c>
      <c r="AO13" s="171" t="s">
        <v>422</v>
      </c>
      <c r="AP13" s="170" t="s">
        <v>391</v>
      </c>
      <c r="AQ13" s="170" t="s">
        <v>392</v>
      </c>
      <c r="AR13" s="170" t="s">
        <v>393</v>
      </c>
      <c r="AS13" s="170" t="s">
        <v>394</v>
      </c>
      <c r="AT13" s="170" t="s">
        <v>395</v>
      </c>
      <c r="AU13" s="170" t="s">
        <v>396</v>
      </c>
      <c r="AV13" s="170" t="s">
        <v>397</v>
      </c>
      <c r="AW13" s="170" t="s">
        <v>398</v>
      </c>
      <c r="AX13" s="170" t="s">
        <v>399</v>
      </c>
      <c r="AY13" s="170" t="s">
        <v>400</v>
      </c>
      <c r="AZ13" s="170" t="s">
        <v>401</v>
      </c>
      <c r="BA13" s="170" t="s">
        <v>402</v>
      </c>
      <c r="BB13" s="170" t="s">
        <v>403</v>
      </c>
      <c r="BC13" s="170" t="s">
        <v>404</v>
      </c>
      <c r="BD13" s="170" t="s">
        <v>405</v>
      </c>
      <c r="BE13" s="170" t="s">
        <v>406</v>
      </c>
      <c r="BF13" s="170" t="s">
        <v>407</v>
      </c>
      <c r="BG13" s="170" t="s">
        <v>408</v>
      </c>
      <c r="BH13" s="170" t="s">
        <v>423</v>
      </c>
      <c r="BI13" s="170" t="s">
        <v>410</v>
      </c>
      <c r="BJ13" s="170" t="s">
        <v>411</v>
      </c>
      <c r="BK13" s="170" t="s">
        <v>412</v>
      </c>
      <c r="BL13" s="170" t="s">
        <v>413</v>
      </c>
      <c r="BM13" s="170" t="s">
        <v>424</v>
      </c>
      <c r="BN13" s="170" t="s">
        <v>415</v>
      </c>
      <c r="BO13" s="171" t="s">
        <v>416</v>
      </c>
      <c r="BP13" s="171" t="s">
        <v>417</v>
      </c>
      <c r="BQ13" s="171" t="s">
        <v>425</v>
      </c>
      <c r="BR13" s="171" t="s">
        <v>426</v>
      </c>
      <c r="BS13" s="171" t="s">
        <v>427</v>
      </c>
      <c r="BT13" s="171" t="s">
        <v>428</v>
      </c>
      <c r="BU13" s="171" t="s">
        <v>427</v>
      </c>
      <c r="BV13" s="171" t="s">
        <v>429</v>
      </c>
      <c r="BW13" s="171" t="s">
        <v>427</v>
      </c>
      <c r="BX13" s="171" t="s">
        <v>430</v>
      </c>
      <c r="BY13" s="171" t="s">
        <v>431</v>
      </c>
      <c r="BZ13" s="172" t="s">
        <v>432</v>
      </c>
      <c r="CA13" s="169" t="s">
        <v>433</v>
      </c>
      <c r="CB13" s="169" t="s">
        <v>434</v>
      </c>
      <c r="CC13" s="169" t="s">
        <v>435</v>
      </c>
      <c r="CD13" s="169" t="s">
        <v>436</v>
      </c>
      <c r="CE13" s="169" t="s">
        <v>437</v>
      </c>
      <c r="CF13" s="169" t="s">
        <v>438</v>
      </c>
      <c r="CG13" s="169" t="s">
        <v>439</v>
      </c>
      <c r="CH13" s="169" t="s">
        <v>440</v>
      </c>
    </row>
    <row r="14" spans="2:87" s="7" customFormat="1" ht="28.8" x14ac:dyDescent="0.3">
      <c r="B14" s="174" t="s">
        <v>609</v>
      </c>
      <c r="C14" s="174" t="s">
        <v>610</v>
      </c>
      <c r="D14" s="174"/>
      <c r="E14" s="174" t="s">
        <v>484</v>
      </c>
      <c r="F14" s="174" t="s">
        <v>611</v>
      </c>
      <c r="G14" s="174" t="s">
        <v>612</v>
      </c>
      <c r="H14" s="174" t="s">
        <v>309</v>
      </c>
      <c r="I14" s="174" t="s">
        <v>635</v>
      </c>
      <c r="J14" s="174">
        <v>3.64</v>
      </c>
      <c r="K14" s="174">
        <v>31.7</v>
      </c>
      <c r="L14" s="174" t="s">
        <v>558</v>
      </c>
      <c r="M14" s="174">
        <v>4.4099999999999999E-3</v>
      </c>
      <c r="N14" s="174" t="s">
        <v>558</v>
      </c>
      <c r="O14" s="174" t="s">
        <v>558</v>
      </c>
      <c r="P14" s="174">
        <v>2.4899999999999998E-4</v>
      </c>
      <c r="Q14" s="174" t="s">
        <v>558</v>
      </c>
      <c r="R14" s="174" t="s">
        <v>558</v>
      </c>
      <c r="S14" s="174">
        <v>1.64E-3</v>
      </c>
      <c r="T14" s="174" t="s">
        <v>558</v>
      </c>
      <c r="U14" s="174">
        <v>2.5300000000000001E-3</v>
      </c>
      <c r="V14" s="174">
        <v>0</v>
      </c>
      <c r="W14" s="174">
        <v>4.6600000000000001E-3</v>
      </c>
      <c r="X14" s="174" t="s">
        <v>558</v>
      </c>
      <c r="Y14" s="174" t="s">
        <v>558</v>
      </c>
      <c r="Z14" s="174" t="s">
        <v>558</v>
      </c>
      <c r="AA14" s="174" t="s">
        <v>558</v>
      </c>
      <c r="AB14" s="174" t="s">
        <v>558</v>
      </c>
      <c r="AC14" s="174" t="s">
        <v>558</v>
      </c>
      <c r="AD14" s="174" t="s">
        <v>558</v>
      </c>
      <c r="AE14" s="174" t="s">
        <v>558</v>
      </c>
      <c r="AF14" s="174" t="s">
        <v>558</v>
      </c>
      <c r="AG14" s="174" t="s">
        <v>558</v>
      </c>
      <c r="AH14" s="174" t="s">
        <v>558</v>
      </c>
      <c r="AI14" s="174">
        <v>0</v>
      </c>
      <c r="AJ14" s="174">
        <v>0.13500000000000001</v>
      </c>
      <c r="AK14" s="175" t="s">
        <v>615</v>
      </c>
      <c r="AL14" s="175" t="s">
        <v>629</v>
      </c>
      <c r="AM14" s="175"/>
      <c r="AN14" s="175" t="s">
        <v>309</v>
      </c>
      <c r="AO14" s="175" t="s">
        <v>608</v>
      </c>
      <c r="AP14" s="175">
        <v>0</v>
      </c>
      <c r="AQ14" s="175">
        <v>0</v>
      </c>
      <c r="AR14" s="175">
        <v>0</v>
      </c>
      <c r="AS14" s="175">
        <v>0</v>
      </c>
      <c r="AT14" s="175">
        <v>0</v>
      </c>
      <c r="AU14" s="175">
        <v>0</v>
      </c>
      <c r="AV14" s="175">
        <v>0</v>
      </c>
      <c r="AW14" s="175">
        <v>0</v>
      </c>
      <c r="AX14" s="175">
        <v>0</v>
      </c>
      <c r="AY14" s="175">
        <v>0</v>
      </c>
      <c r="AZ14" s="175">
        <v>0</v>
      </c>
      <c r="BA14" s="175">
        <v>0</v>
      </c>
      <c r="BB14" s="175">
        <v>0</v>
      </c>
      <c r="BC14" s="175">
        <v>0</v>
      </c>
      <c r="BD14" s="175">
        <v>0</v>
      </c>
      <c r="BE14" s="175">
        <v>0</v>
      </c>
      <c r="BF14" s="175">
        <v>0</v>
      </c>
      <c r="BG14" s="175">
        <v>0</v>
      </c>
      <c r="BH14" s="175">
        <v>0</v>
      </c>
      <c r="BI14" s="175">
        <v>0</v>
      </c>
      <c r="BJ14" s="175">
        <v>0</v>
      </c>
      <c r="BK14" s="175">
        <v>0</v>
      </c>
      <c r="BL14" s="175">
        <v>0</v>
      </c>
      <c r="BM14" s="175">
        <v>0</v>
      </c>
      <c r="BN14" s="175">
        <v>0</v>
      </c>
      <c r="BO14" s="175">
        <v>0</v>
      </c>
      <c r="BP14" s="175">
        <v>0</v>
      </c>
      <c r="BQ14" s="174" t="s">
        <v>598</v>
      </c>
      <c r="BR14" s="176"/>
      <c r="BS14" s="176" t="s">
        <v>630</v>
      </c>
      <c r="BT14" s="176" t="s">
        <v>598</v>
      </c>
      <c r="BU14" s="176" t="s">
        <v>631</v>
      </c>
      <c r="BV14" s="176" t="s">
        <v>598</v>
      </c>
      <c r="BW14" s="176" t="s">
        <v>632</v>
      </c>
      <c r="BX14" s="139" t="s">
        <v>309</v>
      </c>
      <c r="BY14" s="177" t="s">
        <v>633</v>
      </c>
      <c r="BZ14" s="176">
        <f>5000*42</f>
        <v>210000</v>
      </c>
      <c r="CA14" s="175">
        <v>0</v>
      </c>
      <c r="CB14" s="175">
        <f>4561914/(42*365)</f>
        <v>297.58082191780824</v>
      </c>
      <c r="CC14" s="174">
        <f>(1590000)*(1/8760)*(1/60)</f>
        <v>3.0251141552511411</v>
      </c>
      <c r="CD14" s="175">
        <f>CB14</f>
        <v>297.58082191780824</v>
      </c>
      <c r="CE14" s="175">
        <v>0</v>
      </c>
      <c r="CF14" s="175">
        <f>29*0.3048</f>
        <v>8.8391999999999999</v>
      </c>
      <c r="CG14" s="175">
        <f>CD14</f>
        <v>297.58082191780824</v>
      </c>
      <c r="CH14" s="174">
        <f>(1590000)*(1/8760)*(1/60)</f>
        <v>3.0251141552511411</v>
      </c>
      <c r="CI14" s="7" t="s">
        <v>636</v>
      </c>
    </row>
    <row r="15" spans="2:87" s="7" customFormat="1" ht="28.8" x14ac:dyDescent="0.3">
      <c r="B15" s="174" t="s">
        <v>613</v>
      </c>
      <c r="C15" s="174" t="s">
        <v>616</v>
      </c>
      <c r="D15" s="174"/>
      <c r="E15" s="174" t="s">
        <v>484</v>
      </c>
      <c r="F15" s="174"/>
      <c r="G15" s="174" t="s">
        <v>612</v>
      </c>
      <c r="H15" s="174" t="s">
        <v>309</v>
      </c>
      <c r="I15" s="174" t="s">
        <v>635</v>
      </c>
      <c r="J15" s="174"/>
      <c r="K15" s="174"/>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t="s">
        <v>309</v>
      </c>
      <c r="AO15" s="175" t="s">
        <v>608</v>
      </c>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4" t="s">
        <v>598</v>
      </c>
      <c r="BR15" s="176"/>
      <c r="BS15" s="176" t="s">
        <v>630</v>
      </c>
      <c r="BT15" s="176" t="s">
        <v>598</v>
      </c>
      <c r="BU15" s="176" t="s">
        <v>631</v>
      </c>
      <c r="BV15" s="176" t="s">
        <v>598</v>
      </c>
      <c r="BW15" s="176" t="s">
        <v>632</v>
      </c>
      <c r="BX15" s="139" t="s">
        <v>309</v>
      </c>
      <c r="BY15" s="177" t="s">
        <v>633</v>
      </c>
      <c r="BZ15" s="176">
        <v>8820</v>
      </c>
      <c r="CA15" s="175">
        <f>SUM(CA17:CA20)/2</f>
        <v>0.58356164383561637</v>
      </c>
      <c r="CB15" s="175">
        <v>0</v>
      </c>
      <c r="CC15" s="174">
        <f>(1590000)*(1/8760)*(1/60)</f>
        <v>3.0251141552511411</v>
      </c>
      <c r="CD15" s="175">
        <f>CA15</f>
        <v>0.58356164383561637</v>
      </c>
      <c r="CE15" s="175">
        <v>0</v>
      </c>
      <c r="CF15" s="175">
        <f>13.5*0.3048</f>
        <v>4.1147999999999998</v>
      </c>
      <c r="CG15" s="175">
        <f>CD15</f>
        <v>0.58356164383561637</v>
      </c>
      <c r="CH15" s="174">
        <f t="shared" ref="CH15:CH16" si="0">(1590000)*(1/8760)*(1/60)</f>
        <v>3.0251141552511411</v>
      </c>
    </row>
    <row r="16" spans="2:87" s="7" customFormat="1" ht="28.8" x14ac:dyDescent="0.3">
      <c r="B16" s="174" t="s">
        <v>614</v>
      </c>
      <c r="C16" s="174" t="s">
        <v>616</v>
      </c>
      <c r="D16" s="174"/>
      <c r="E16" s="174" t="s">
        <v>484</v>
      </c>
      <c r="F16" s="174"/>
      <c r="G16" s="174" t="s">
        <v>612</v>
      </c>
      <c r="H16" s="174" t="s">
        <v>309</v>
      </c>
      <c r="I16" s="174" t="s">
        <v>635</v>
      </c>
      <c r="J16" s="174"/>
      <c r="K16" s="174"/>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t="s">
        <v>309</v>
      </c>
      <c r="AO16" s="175" t="s">
        <v>608</v>
      </c>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4" t="s">
        <v>598</v>
      </c>
      <c r="BR16" s="176"/>
      <c r="BS16" s="176" t="s">
        <v>630</v>
      </c>
      <c r="BT16" s="176" t="s">
        <v>598</v>
      </c>
      <c r="BU16" s="176" t="s">
        <v>631</v>
      </c>
      <c r="BV16" s="176" t="s">
        <v>598</v>
      </c>
      <c r="BW16" s="176" t="s">
        <v>632</v>
      </c>
      <c r="BX16" s="139" t="s">
        <v>309</v>
      </c>
      <c r="BY16" s="177" t="s">
        <v>633</v>
      </c>
      <c r="BZ16" s="176">
        <v>8820</v>
      </c>
      <c r="CA16" s="175">
        <f>SUM(CA17:CA20)/2</f>
        <v>0.58356164383561637</v>
      </c>
      <c r="CB16" s="175">
        <v>0</v>
      </c>
      <c r="CC16" s="174">
        <f>(1590000)*(1/8760)*(1/60)</f>
        <v>3.0251141552511411</v>
      </c>
      <c r="CD16" s="175">
        <f>CA16</f>
        <v>0.58356164383561637</v>
      </c>
      <c r="CE16" s="175">
        <v>0</v>
      </c>
      <c r="CF16" s="175">
        <f t="shared" ref="CF16:CF18" si="1">13.5*0.3048</f>
        <v>4.1147999999999998</v>
      </c>
      <c r="CG16" s="175">
        <f>CD16</f>
        <v>0.58356164383561637</v>
      </c>
      <c r="CH16" s="174">
        <f t="shared" si="0"/>
        <v>3.0251141552511411</v>
      </c>
    </row>
    <row r="17" spans="2:86" s="7" customFormat="1" ht="28.8" x14ac:dyDescent="0.3">
      <c r="B17" s="174" t="s">
        <v>618</v>
      </c>
      <c r="C17" s="174" t="s">
        <v>616</v>
      </c>
      <c r="D17" s="174"/>
      <c r="E17" s="174" t="s">
        <v>462</v>
      </c>
      <c r="F17" s="174" t="s">
        <v>628</v>
      </c>
      <c r="G17" s="174" t="s">
        <v>612</v>
      </c>
      <c r="H17" s="174" t="s">
        <v>598</v>
      </c>
      <c r="I17" s="174"/>
      <c r="J17" s="174">
        <f>215.63/2000</f>
        <v>0.10781499999999999</v>
      </c>
      <c r="K17" s="174" t="s">
        <v>558</v>
      </c>
      <c r="L17" s="174" t="s">
        <v>558</v>
      </c>
      <c r="M17" s="174" t="s">
        <v>558</v>
      </c>
      <c r="N17" s="174" t="s">
        <v>558</v>
      </c>
      <c r="O17" s="174" t="s">
        <v>558</v>
      </c>
      <c r="P17" s="174" t="s">
        <v>558</v>
      </c>
      <c r="Q17" s="174" t="s">
        <v>558</v>
      </c>
      <c r="R17" s="174" t="s">
        <v>558</v>
      </c>
      <c r="S17" s="174" t="s">
        <v>558</v>
      </c>
      <c r="T17" s="174" t="s">
        <v>558</v>
      </c>
      <c r="U17" s="174" t="s">
        <v>558</v>
      </c>
      <c r="V17" s="174" t="s">
        <v>558</v>
      </c>
      <c r="W17" s="174" t="s">
        <v>558</v>
      </c>
      <c r="X17" s="174" t="s">
        <v>558</v>
      </c>
      <c r="Y17" s="174" t="s">
        <v>558</v>
      </c>
      <c r="Z17" s="174" t="s">
        <v>558</v>
      </c>
      <c r="AA17" s="174" t="s">
        <v>558</v>
      </c>
      <c r="AB17" s="174" t="s">
        <v>558</v>
      </c>
      <c r="AC17" s="174" t="s">
        <v>558</v>
      </c>
      <c r="AD17" s="174" t="s">
        <v>558</v>
      </c>
      <c r="AE17" s="174" t="s">
        <v>558</v>
      </c>
      <c r="AF17" s="174" t="s">
        <v>558</v>
      </c>
      <c r="AG17" s="174" t="s">
        <v>558</v>
      </c>
      <c r="AH17" s="174" t="s">
        <v>558</v>
      </c>
      <c r="AI17" s="174" t="s">
        <v>558</v>
      </c>
      <c r="AJ17" s="174" t="s">
        <v>558</v>
      </c>
      <c r="AK17" s="175" t="s">
        <v>615</v>
      </c>
      <c r="AL17" s="175" t="s">
        <v>634</v>
      </c>
      <c r="AM17" s="175"/>
      <c r="AN17" s="175" t="s">
        <v>598</v>
      </c>
      <c r="AO17" s="175"/>
      <c r="AP17" s="174">
        <f>215.63/2000</f>
        <v>0.10781499999999999</v>
      </c>
      <c r="AQ17" s="174" t="s">
        <v>558</v>
      </c>
      <c r="AR17" s="174" t="s">
        <v>558</v>
      </c>
      <c r="AS17" s="174" t="s">
        <v>558</v>
      </c>
      <c r="AT17" s="174" t="s">
        <v>558</v>
      </c>
      <c r="AU17" s="174" t="s">
        <v>558</v>
      </c>
      <c r="AV17" s="174" t="s">
        <v>558</v>
      </c>
      <c r="AW17" s="174" t="s">
        <v>558</v>
      </c>
      <c r="AX17" s="174" t="s">
        <v>558</v>
      </c>
      <c r="AY17" s="174" t="s">
        <v>558</v>
      </c>
      <c r="AZ17" s="174" t="s">
        <v>558</v>
      </c>
      <c r="BA17" s="174" t="s">
        <v>558</v>
      </c>
      <c r="BB17" s="174" t="s">
        <v>558</v>
      </c>
      <c r="BC17" s="174" t="s">
        <v>558</v>
      </c>
      <c r="BD17" s="174" t="s">
        <v>558</v>
      </c>
      <c r="BE17" s="174" t="s">
        <v>558</v>
      </c>
      <c r="BF17" s="174" t="s">
        <v>558</v>
      </c>
      <c r="BG17" s="174" t="s">
        <v>558</v>
      </c>
      <c r="BH17" s="174" t="s">
        <v>558</v>
      </c>
      <c r="BI17" s="174" t="s">
        <v>558</v>
      </c>
      <c r="BJ17" s="174" t="s">
        <v>558</v>
      </c>
      <c r="BK17" s="174" t="s">
        <v>558</v>
      </c>
      <c r="BL17" s="174" t="s">
        <v>558</v>
      </c>
      <c r="BM17" s="174" t="s">
        <v>558</v>
      </c>
      <c r="BN17" s="174" t="s">
        <v>558</v>
      </c>
      <c r="BO17" s="174" t="s">
        <v>558</v>
      </c>
      <c r="BP17" s="174" t="s">
        <v>558</v>
      </c>
      <c r="BQ17" s="174" t="s">
        <v>598</v>
      </c>
      <c r="BR17" s="176"/>
      <c r="BS17" s="176" t="s">
        <v>630</v>
      </c>
      <c r="BT17" s="176" t="s">
        <v>598</v>
      </c>
      <c r="BU17" s="176" t="s">
        <v>631</v>
      </c>
      <c r="BV17" s="176" t="s">
        <v>598</v>
      </c>
      <c r="BW17" s="176" t="s">
        <v>632</v>
      </c>
      <c r="BX17" s="139" t="s">
        <v>309</v>
      </c>
      <c r="BY17" s="177" t="s">
        <v>633</v>
      </c>
      <c r="BZ17" s="176">
        <v>8820</v>
      </c>
      <c r="CA17" s="175">
        <f>7224/(42*365)</f>
        <v>0.47123287671232877</v>
      </c>
      <c r="CB17" s="175">
        <v>0</v>
      </c>
      <c r="CC17" s="175">
        <v>0</v>
      </c>
      <c r="CD17" s="175">
        <f>CA17</f>
        <v>0.47123287671232877</v>
      </c>
      <c r="CE17" s="175">
        <v>0</v>
      </c>
      <c r="CF17" s="175">
        <f t="shared" si="1"/>
        <v>4.1147999999999998</v>
      </c>
      <c r="CG17" s="175">
        <f t="shared" ref="CG17:CG20" si="2">CD17</f>
        <v>0.47123287671232877</v>
      </c>
      <c r="CH17" s="174">
        <v>3.1097324961948244E-3</v>
      </c>
    </row>
    <row r="18" spans="2:86" s="7" customFormat="1" ht="28.8" x14ac:dyDescent="0.3">
      <c r="B18" s="174" t="s">
        <v>619</v>
      </c>
      <c r="C18" s="174" t="s">
        <v>616</v>
      </c>
      <c r="D18" s="174"/>
      <c r="E18" s="174" t="s">
        <v>462</v>
      </c>
      <c r="F18" s="174" t="s">
        <v>628</v>
      </c>
      <c r="G18" s="174" t="s">
        <v>612</v>
      </c>
      <c r="H18" s="174" t="s">
        <v>598</v>
      </c>
      <c r="I18" s="174"/>
      <c r="J18" s="174">
        <f>207.18/2000</f>
        <v>0.10359</v>
      </c>
      <c r="K18" s="174" t="s">
        <v>558</v>
      </c>
      <c r="L18" s="174" t="s">
        <v>558</v>
      </c>
      <c r="M18" s="174" t="s">
        <v>558</v>
      </c>
      <c r="N18" s="174" t="s">
        <v>558</v>
      </c>
      <c r="O18" s="174" t="s">
        <v>558</v>
      </c>
      <c r="P18" s="174" t="s">
        <v>558</v>
      </c>
      <c r="Q18" s="174" t="s">
        <v>558</v>
      </c>
      <c r="R18" s="174" t="s">
        <v>558</v>
      </c>
      <c r="S18" s="174" t="s">
        <v>558</v>
      </c>
      <c r="T18" s="174" t="s">
        <v>558</v>
      </c>
      <c r="U18" s="174" t="s">
        <v>558</v>
      </c>
      <c r="V18" s="174" t="s">
        <v>558</v>
      </c>
      <c r="W18" s="174" t="s">
        <v>558</v>
      </c>
      <c r="X18" s="174" t="s">
        <v>558</v>
      </c>
      <c r="Y18" s="174" t="s">
        <v>558</v>
      </c>
      <c r="Z18" s="174" t="s">
        <v>558</v>
      </c>
      <c r="AA18" s="174" t="s">
        <v>558</v>
      </c>
      <c r="AB18" s="174" t="s">
        <v>558</v>
      </c>
      <c r="AC18" s="174" t="s">
        <v>558</v>
      </c>
      <c r="AD18" s="174" t="s">
        <v>558</v>
      </c>
      <c r="AE18" s="174" t="s">
        <v>558</v>
      </c>
      <c r="AF18" s="174" t="s">
        <v>558</v>
      </c>
      <c r="AG18" s="174" t="s">
        <v>558</v>
      </c>
      <c r="AH18" s="174" t="s">
        <v>558</v>
      </c>
      <c r="AI18" s="174" t="s">
        <v>558</v>
      </c>
      <c r="AJ18" s="174" t="s">
        <v>558</v>
      </c>
      <c r="AK18" s="175" t="s">
        <v>615</v>
      </c>
      <c r="AL18" s="175" t="s">
        <v>634</v>
      </c>
      <c r="AM18" s="175"/>
      <c r="AN18" s="175" t="s">
        <v>598</v>
      </c>
      <c r="AO18" s="175"/>
      <c r="AP18" s="174">
        <f>207.18/2000</f>
        <v>0.10359</v>
      </c>
      <c r="AQ18" s="174" t="s">
        <v>558</v>
      </c>
      <c r="AR18" s="174" t="s">
        <v>558</v>
      </c>
      <c r="AS18" s="174" t="s">
        <v>558</v>
      </c>
      <c r="AT18" s="174" t="s">
        <v>558</v>
      </c>
      <c r="AU18" s="174" t="s">
        <v>558</v>
      </c>
      <c r="AV18" s="174" t="s">
        <v>558</v>
      </c>
      <c r="AW18" s="174" t="s">
        <v>558</v>
      </c>
      <c r="AX18" s="174" t="s">
        <v>558</v>
      </c>
      <c r="AY18" s="174" t="s">
        <v>558</v>
      </c>
      <c r="AZ18" s="174" t="s">
        <v>558</v>
      </c>
      <c r="BA18" s="174" t="s">
        <v>558</v>
      </c>
      <c r="BB18" s="174" t="s">
        <v>558</v>
      </c>
      <c r="BC18" s="174" t="s">
        <v>558</v>
      </c>
      <c r="BD18" s="174" t="s">
        <v>558</v>
      </c>
      <c r="BE18" s="174" t="s">
        <v>558</v>
      </c>
      <c r="BF18" s="174" t="s">
        <v>558</v>
      </c>
      <c r="BG18" s="174" t="s">
        <v>558</v>
      </c>
      <c r="BH18" s="174" t="s">
        <v>558</v>
      </c>
      <c r="BI18" s="174" t="s">
        <v>558</v>
      </c>
      <c r="BJ18" s="174" t="s">
        <v>558</v>
      </c>
      <c r="BK18" s="174" t="s">
        <v>558</v>
      </c>
      <c r="BL18" s="174" t="s">
        <v>558</v>
      </c>
      <c r="BM18" s="174" t="s">
        <v>558</v>
      </c>
      <c r="BN18" s="174" t="s">
        <v>558</v>
      </c>
      <c r="BO18" s="174" t="s">
        <v>558</v>
      </c>
      <c r="BP18" s="174" t="s">
        <v>558</v>
      </c>
      <c r="BQ18" s="174" t="s">
        <v>598</v>
      </c>
      <c r="BR18" s="176"/>
      <c r="BS18" s="176" t="s">
        <v>630</v>
      </c>
      <c r="BT18" s="176" t="s">
        <v>598</v>
      </c>
      <c r="BU18" s="176" t="s">
        <v>631</v>
      </c>
      <c r="BV18" s="176" t="s">
        <v>598</v>
      </c>
      <c r="BW18" s="176" t="s">
        <v>632</v>
      </c>
      <c r="BX18" s="139" t="s">
        <v>309</v>
      </c>
      <c r="BY18" s="177" t="s">
        <v>633</v>
      </c>
      <c r="BZ18" s="176">
        <v>8820</v>
      </c>
      <c r="CA18" s="175">
        <f>3612/(42*365)</f>
        <v>0.23561643835616439</v>
      </c>
      <c r="CB18" s="175">
        <v>0</v>
      </c>
      <c r="CC18" s="175">
        <v>0</v>
      </c>
      <c r="CD18" s="175">
        <f t="shared" ref="CD18:CD20" si="3">CA18</f>
        <v>0.23561643835616439</v>
      </c>
      <c r="CE18" s="175">
        <v>0</v>
      </c>
      <c r="CF18" s="175">
        <f t="shared" si="1"/>
        <v>4.1147999999999998</v>
      </c>
      <c r="CG18" s="175">
        <f t="shared" si="2"/>
        <v>0.23561643835616439</v>
      </c>
      <c r="CH18" s="174">
        <v>2.9878698630136989E-3</v>
      </c>
    </row>
    <row r="19" spans="2:86" s="7" customFormat="1" ht="28.8" x14ac:dyDescent="0.3">
      <c r="B19" s="174" t="s">
        <v>617</v>
      </c>
      <c r="C19" s="174" t="s">
        <v>616</v>
      </c>
      <c r="D19" s="174"/>
      <c r="E19" s="174" t="s">
        <v>462</v>
      </c>
      <c r="F19" s="174" t="s">
        <v>628</v>
      </c>
      <c r="G19" s="174" t="s">
        <v>612</v>
      </c>
      <c r="H19" s="174" t="s">
        <v>598</v>
      </c>
      <c r="I19" s="174"/>
      <c r="J19" s="174">
        <v>0</v>
      </c>
      <c r="K19" s="174" t="s">
        <v>558</v>
      </c>
      <c r="L19" s="174" t="s">
        <v>558</v>
      </c>
      <c r="M19" s="174" t="s">
        <v>558</v>
      </c>
      <c r="N19" s="174" t="s">
        <v>558</v>
      </c>
      <c r="O19" s="174" t="s">
        <v>558</v>
      </c>
      <c r="P19" s="174" t="s">
        <v>558</v>
      </c>
      <c r="Q19" s="174" t="s">
        <v>558</v>
      </c>
      <c r="R19" s="174" t="s">
        <v>558</v>
      </c>
      <c r="S19" s="174" t="s">
        <v>558</v>
      </c>
      <c r="T19" s="174" t="s">
        <v>558</v>
      </c>
      <c r="U19" s="174" t="s">
        <v>558</v>
      </c>
      <c r="V19" s="174" t="s">
        <v>558</v>
      </c>
      <c r="W19" s="174" t="s">
        <v>558</v>
      </c>
      <c r="X19" s="174" t="s">
        <v>558</v>
      </c>
      <c r="Y19" s="174" t="s">
        <v>558</v>
      </c>
      <c r="Z19" s="174" t="s">
        <v>558</v>
      </c>
      <c r="AA19" s="174" t="s">
        <v>558</v>
      </c>
      <c r="AB19" s="174" t="s">
        <v>558</v>
      </c>
      <c r="AC19" s="174" t="s">
        <v>558</v>
      </c>
      <c r="AD19" s="174" t="s">
        <v>558</v>
      </c>
      <c r="AE19" s="174" t="s">
        <v>558</v>
      </c>
      <c r="AF19" s="174" t="s">
        <v>558</v>
      </c>
      <c r="AG19" s="174" t="s">
        <v>558</v>
      </c>
      <c r="AH19" s="174" t="s">
        <v>558</v>
      </c>
      <c r="AI19" s="174" t="s">
        <v>558</v>
      </c>
      <c r="AJ19" s="174" t="s">
        <v>558</v>
      </c>
      <c r="AK19" s="175" t="s">
        <v>615</v>
      </c>
      <c r="AL19" s="175" t="s">
        <v>634</v>
      </c>
      <c r="AM19" s="175"/>
      <c r="AN19" s="175" t="s">
        <v>598</v>
      </c>
      <c r="AO19" s="175"/>
      <c r="AP19" s="174">
        <v>0</v>
      </c>
      <c r="AQ19" s="174" t="s">
        <v>558</v>
      </c>
      <c r="AR19" s="174" t="s">
        <v>558</v>
      </c>
      <c r="AS19" s="174" t="s">
        <v>558</v>
      </c>
      <c r="AT19" s="174" t="s">
        <v>558</v>
      </c>
      <c r="AU19" s="174" t="s">
        <v>558</v>
      </c>
      <c r="AV19" s="174" t="s">
        <v>558</v>
      </c>
      <c r="AW19" s="174" t="s">
        <v>558</v>
      </c>
      <c r="AX19" s="174" t="s">
        <v>558</v>
      </c>
      <c r="AY19" s="174" t="s">
        <v>558</v>
      </c>
      <c r="AZ19" s="174" t="s">
        <v>558</v>
      </c>
      <c r="BA19" s="174" t="s">
        <v>558</v>
      </c>
      <c r="BB19" s="174" t="s">
        <v>558</v>
      </c>
      <c r="BC19" s="174" t="s">
        <v>558</v>
      </c>
      <c r="BD19" s="174" t="s">
        <v>558</v>
      </c>
      <c r="BE19" s="174" t="s">
        <v>558</v>
      </c>
      <c r="BF19" s="174" t="s">
        <v>558</v>
      </c>
      <c r="BG19" s="174" t="s">
        <v>558</v>
      </c>
      <c r="BH19" s="174" t="s">
        <v>558</v>
      </c>
      <c r="BI19" s="174" t="s">
        <v>558</v>
      </c>
      <c r="BJ19" s="174" t="s">
        <v>558</v>
      </c>
      <c r="BK19" s="174" t="s">
        <v>558</v>
      </c>
      <c r="BL19" s="174" t="s">
        <v>558</v>
      </c>
      <c r="BM19" s="174" t="s">
        <v>558</v>
      </c>
      <c r="BN19" s="174" t="s">
        <v>558</v>
      </c>
      <c r="BO19" s="174" t="s">
        <v>558</v>
      </c>
      <c r="BP19" s="174" t="s">
        <v>558</v>
      </c>
      <c r="BQ19" s="174" t="s">
        <v>598</v>
      </c>
      <c r="BR19" s="176"/>
      <c r="BS19" s="176" t="s">
        <v>630</v>
      </c>
      <c r="BT19" s="176" t="s">
        <v>598</v>
      </c>
      <c r="BU19" s="176" t="s">
        <v>631</v>
      </c>
      <c r="BV19" s="176" t="s">
        <v>598</v>
      </c>
      <c r="BW19" s="176" t="s">
        <v>632</v>
      </c>
      <c r="BX19" s="139" t="s">
        <v>309</v>
      </c>
      <c r="BY19" s="177" t="s">
        <v>633</v>
      </c>
      <c r="BZ19" s="176">
        <v>8820</v>
      </c>
      <c r="CA19" s="175">
        <v>0</v>
      </c>
      <c r="CB19" s="175">
        <v>0</v>
      </c>
      <c r="CC19" s="175">
        <v>0</v>
      </c>
      <c r="CD19" s="175">
        <f t="shared" si="3"/>
        <v>0</v>
      </c>
      <c r="CE19" s="175">
        <v>0</v>
      </c>
      <c r="CF19" s="175">
        <v>0</v>
      </c>
      <c r="CG19" s="175">
        <f t="shared" si="2"/>
        <v>0</v>
      </c>
      <c r="CH19" s="174">
        <v>0</v>
      </c>
    </row>
    <row r="20" spans="2:86" s="7" customFormat="1" ht="28.8" x14ac:dyDescent="0.3">
      <c r="B20" s="174" t="s">
        <v>627</v>
      </c>
      <c r="C20" s="174" t="s">
        <v>616</v>
      </c>
      <c r="D20" s="174"/>
      <c r="E20" s="174" t="s">
        <v>462</v>
      </c>
      <c r="F20" s="174" t="s">
        <v>628</v>
      </c>
      <c r="G20" s="174" t="s">
        <v>612</v>
      </c>
      <c r="H20" s="174" t="s">
        <v>598</v>
      </c>
      <c r="I20" s="174"/>
      <c r="J20" s="174">
        <f>215.24/2000</f>
        <v>0.10762000000000001</v>
      </c>
      <c r="K20" s="174" t="s">
        <v>558</v>
      </c>
      <c r="L20" s="174" t="s">
        <v>558</v>
      </c>
      <c r="M20" s="174" t="s">
        <v>558</v>
      </c>
      <c r="N20" s="174" t="s">
        <v>558</v>
      </c>
      <c r="O20" s="174" t="s">
        <v>558</v>
      </c>
      <c r="P20" s="174" t="s">
        <v>558</v>
      </c>
      <c r="Q20" s="174" t="s">
        <v>558</v>
      </c>
      <c r="R20" s="174" t="s">
        <v>558</v>
      </c>
      <c r="S20" s="174" t="s">
        <v>558</v>
      </c>
      <c r="T20" s="174" t="s">
        <v>558</v>
      </c>
      <c r="U20" s="174" t="s">
        <v>558</v>
      </c>
      <c r="V20" s="174" t="s">
        <v>558</v>
      </c>
      <c r="W20" s="174" t="s">
        <v>558</v>
      </c>
      <c r="X20" s="174" t="s">
        <v>558</v>
      </c>
      <c r="Y20" s="174" t="s">
        <v>558</v>
      </c>
      <c r="Z20" s="174" t="s">
        <v>558</v>
      </c>
      <c r="AA20" s="174" t="s">
        <v>558</v>
      </c>
      <c r="AB20" s="174" t="s">
        <v>558</v>
      </c>
      <c r="AC20" s="174" t="s">
        <v>558</v>
      </c>
      <c r="AD20" s="174" t="s">
        <v>558</v>
      </c>
      <c r="AE20" s="174" t="s">
        <v>558</v>
      </c>
      <c r="AF20" s="174" t="s">
        <v>558</v>
      </c>
      <c r="AG20" s="174" t="s">
        <v>558</v>
      </c>
      <c r="AH20" s="174" t="s">
        <v>558</v>
      </c>
      <c r="AI20" s="174" t="s">
        <v>558</v>
      </c>
      <c r="AJ20" s="174" t="s">
        <v>558</v>
      </c>
      <c r="AK20" s="175" t="s">
        <v>615</v>
      </c>
      <c r="AL20" s="175" t="s">
        <v>634</v>
      </c>
      <c r="AM20" s="175"/>
      <c r="AN20" s="175" t="s">
        <v>598</v>
      </c>
      <c r="AO20" s="175"/>
      <c r="AP20" s="174">
        <f>215.24/2000</f>
        <v>0.10762000000000001</v>
      </c>
      <c r="AQ20" s="174" t="s">
        <v>558</v>
      </c>
      <c r="AR20" s="174" t="s">
        <v>558</v>
      </c>
      <c r="AS20" s="174" t="s">
        <v>558</v>
      </c>
      <c r="AT20" s="174" t="s">
        <v>558</v>
      </c>
      <c r="AU20" s="174" t="s">
        <v>558</v>
      </c>
      <c r="AV20" s="174" t="s">
        <v>558</v>
      </c>
      <c r="AW20" s="174" t="s">
        <v>558</v>
      </c>
      <c r="AX20" s="174" t="s">
        <v>558</v>
      </c>
      <c r="AY20" s="174" t="s">
        <v>558</v>
      </c>
      <c r="AZ20" s="174" t="s">
        <v>558</v>
      </c>
      <c r="BA20" s="174" t="s">
        <v>558</v>
      </c>
      <c r="BB20" s="174" t="s">
        <v>558</v>
      </c>
      <c r="BC20" s="174" t="s">
        <v>558</v>
      </c>
      <c r="BD20" s="174" t="s">
        <v>558</v>
      </c>
      <c r="BE20" s="174" t="s">
        <v>558</v>
      </c>
      <c r="BF20" s="174" t="s">
        <v>558</v>
      </c>
      <c r="BG20" s="174" t="s">
        <v>558</v>
      </c>
      <c r="BH20" s="174" t="s">
        <v>558</v>
      </c>
      <c r="BI20" s="174" t="s">
        <v>558</v>
      </c>
      <c r="BJ20" s="174" t="s">
        <v>558</v>
      </c>
      <c r="BK20" s="174" t="s">
        <v>558</v>
      </c>
      <c r="BL20" s="174" t="s">
        <v>558</v>
      </c>
      <c r="BM20" s="174" t="s">
        <v>558</v>
      </c>
      <c r="BN20" s="174" t="s">
        <v>558</v>
      </c>
      <c r="BO20" s="174" t="s">
        <v>558</v>
      </c>
      <c r="BP20" s="174" t="s">
        <v>558</v>
      </c>
      <c r="BQ20" s="174" t="s">
        <v>598</v>
      </c>
      <c r="BR20" s="176"/>
      <c r="BS20" s="176" t="s">
        <v>630</v>
      </c>
      <c r="BT20" s="176" t="s">
        <v>598</v>
      </c>
      <c r="BU20" s="176" t="s">
        <v>631</v>
      </c>
      <c r="BV20" s="176" t="s">
        <v>598</v>
      </c>
      <c r="BW20" s="176" t="s">
        <v>632</v>
      </c>
      <c r="BX20" s="139" t="s">
        <v>309</v>
      </c>
      <c r="BY20" s="177" t="s">
        <v>633</v>
      </c>
      <c r="BZ20" s="176">
        <v>8820</v>
      </c>
      <c r="CA20" s="175">
        <f>7056/(42*365)</f>
        <v>0.46027397260273972</v>
      </c>
      <c r="CB20" s="175">
        <v>0</v>
      </c>
      <c r="CC20" s="175">
        <v>0</v>
      </c>
      <c r="CD20" s="175">
        <f t="shared" si="3"/>
        <v>0.46027397260273972</v>
      </c>
      <c r="CE20" s="175">
        <v>0</v>
      </c>
      <c r="CF20" s="175">
        <f t="shared" ref="CF20" si="4">14*0.3048</f>
        <v>4.2671999999999999</v>
      </c>
      <c r="CG20" s="175">
        <f t="shared" si="2"/>
        <v>0.46027397260273972</v>
      </c>
      <c r="CH20" s="174">
        <v>3.104108066971081E-3</v>
      </c>
    </row>
    <row r="21" spans="2:86" s="7" customFormat="1" x14ac:dyDescent="0.3">
      <c r="B21" s="174"/>
      <c r="C21" s="174"/>
      <c r="D21" s="174"/>
      <c r="E21" s="174"/>
      <c r="F21" s="174"/>
      <c r="G21" s="174"/>
      <c r="H21" s="174"/>
      <c r="I21" s="174"/>
      <c r="J21" s="174"/>
      <c r="K21" s="174"/>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4"/>
      <c r="BR21" s="176"/>
      <c r="BS21" s="176"/>
      <c r="BT21" s="176"/>
      <c r="BU21" s="176"/>
      <c r="BV21" s="176"/>
      <c r="BW21" s="176"/>
      <c r="BX21" s="139"/>
      <c r="BY21" s="176"/>
      <c r="BZ21" s="176"/>
      <c r="CA21" s="175"/>
      <c r="CB21" s="175"/>
      <c r="CC21" s="175"/>
      <c r="CD21" s="175"/>
      <c r="CE21" s="175"/>
      <c r="CF21" s="175"/>
      <c r="CG21" s="175"/>
      <c r="CH21" s="174"/>
    </row>
    <row r="22" spans="2:86" s="7" customFormat="1" x14ac:dyDescent="0.3">
      <c r="B22" s="174"/>
      <c r="C22" s="174"/>
      <c r="D22" s="174"/>
      <c r="E22" s="174"/>
      <c r="F22" s="174"/>
      <c r="G22" s="174"/>
      <c r="H22" s="174"/>
      <c r="I22" s="174"/>
      <c r="J22" s="174"/>
      <c r="K22" s="174"/>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4"/>
      <c r="BR22" s="176"/>
      <c r="BS22" s="176"/>
      <c r="BT22" s="176"/>
      <c r="BU22" s="176"/>
      <c r="BV22" s="176"/>
      <c r="BW22" s="176"/>
      <c r="BX22" s="139"/>
      <c r="BY22" s="176"/>
      <c r="BZ22" s="176"/>
      <c r="CA22" s="175"/>
      <c r="CB22" s="175"/>
      <c r="CC22" s="175"/>
      <c r="CD22" s="175"/>
      <c r="CE22" s="175"/>
      <c r="CF22" s="175"/>
      <c r="CG22" s="175"/>
      <c r="CH22" s="174"/>
    </row>
    <row r="23" spans="2:86" s="7" customFormat="1" x14ac:dyDescent="0.3">
      <c r="B23" s="174"/>
      <c r="C23" s="174"/>
      <c r="D23" s="174"/>
      <c r="E23" s="174"/>
      <c r="F23" s="174"/>
      <c r="G23" s="174"/>
      <c r="H23" s="174"/>
      <c r="I23" s="174"/>
      <c r="J23" s="174"/>
      <c r="K23" s="174"/>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c r="BM23" s="175"/>
      <c r="BN23" s="175"/>
      <c r="BO23" s="175"/>
      <c r="BP23" s="175"/>
      <c r="BQ23" s="174"/>
      <c r="BR23" s="176"/>
      <c r="BS23" s="176"/>
      <c r="BT23" s="176"/>
      <c r="BU23" s="176"/>
      <c r="BV23" s="176"/>
      <c r="BW23" s="176"/>
      <c r="BX23" s="139"/>
      <c r="BY23" s="176"/>
      <c r="BZ23" s="176"/>
      <c r="CA23" s="175"/>
      <c r="CB23" s="175"/>
      <c r="CC23" s="175"/>
      <c r="CD23" s="175"/>
      <c r="CE23" s="175"/>
      <c r="CF23" s="175"/>
      <c r="CG23" s="175"/>
      <c r="CH23" s="174"/>
    </row>
    <row r="24" spans="2:86" s="7" customFormat="1" x14ac:dyDescent="0.3">
      <c r="B24" s="174"/>
      <c r="C24" s="174"/>
      <c r="D24" s="174"/>
      <c r="E24" s="174"/>
      <c r="F24" s="174"/>
      <c r="G24" s="174"/>
      <c r="H24" s="174"/>
      <c r="I24" s="174"/>
      <c r="J24" s="174"/>
      <c r="K24" s="174"/>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4"/>
      <c r="BR24" s="176"/>
      <c r="BS24" s="176"/>
      <c r="BT24" s="176"/>
      <c r="BU24" s="176"/>
      <c r="BV24" s="176"/>
      <c r="BW24" s="176"/>
      <c r="BX24" s="139"/>
      <c r="BY24" s="176"/>
      <c r="BZ24" s="176"/>
      <c r="CA24" s="175"/>
      <c r="CB24" s="175"/>
      <c r="CC24" s="175"/>
      <c r="CD24" s="175"/>
      <c r="CE24" s="175"/>
      <c r="CF24" s="175"/>
      <c r="CG24" s="175"/>
      <c r="CH24" s="174"/>
    </row>
    <row r="25" spans="2:86" s="7" customFormat="1" x14ac:dyDescent="0.3">
      <c r="B25" s="174"/>
      <c r="C25" s="174"/>
      <c r="D25" s="174"/>
      <c r="E25" s="174"/>
      <c r="F25" s="174"/>
      <c r="G25" s="174"/>
      <c r="H25" s="174"/>
      <c r="I25" s="174"/>
      <c r="J25" s="174"/>
      <c r="K25" s="174"/>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4"/>
      <c r="BR25" s="176"/>
      <c r="BS25" s="176"/>
      <c r="BT25" s="176"/>
      <c r="BU25" s="176"/>
      <c r="BV25" s="176"/>
      <c r="BW25" s="176"/>
      <c r="BX25" s="139"/>
      <c r="BY25" s="176"/>
      <c r="BZ25" s="176"/>
      <c r="CA25" s="175"/>
      <c r="CB25" s="175"/>
      <c r="CC25" s="175"/>
      <c r="CD25" s="175"/>
      <c r="CE25" s="175"/>
      <c r="CF25" s="175"/>
      <c r="CG25" s="175"/>
      <c r="CH25" s="174"/>
    </row>
    <row r="26" spans="2:86" s="7" customFormat="1" x14ac:dyDescent="0.3">
      <c r="B26" s="174"/>
      <c r="C26" s="174"/>
      <c r="D26" s="174"/>
      <c r="E26" s="174"/>
      <c r="F26" s="174"/>
      <c r="G26" s="174"/>
      <c r="H26" s="174"/>
      <c r="I26" s="174"/>
      <c r="J26" s="174"/>
      <c r="K26" s="174"/>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4"/>
      <c r="BR26" s="176"/>
      <c r="BS26" s="176"/>
      <c r="BT26" s="176"/>
      <c r="BU26" s="176"/>
      <c r="BV26" s="176"/>
      <c r="BW26" s="176"/>
      <c r="BX26" s="139"/>
      <c r="BY26" s="176"/>
      <c r="BZ26" s="176"/>
      <c r="CA26" s="175"/>
      <c r="CB26" s="175"/>
      <c r="CC26" s="175"/>
      <c r="CD26" s="175"/>
      <c r="CE26" s="175"/>
      <c r="CF26" s="175"/>
      <c r="CG26" s="175"/>
      <c r="CH26" s="174"/>
    </row>
    <row r="27" spans="2:86" s="7" customFormat="1" x14ac:dyDescent="0.3">
      <c r="B27" s="174"/>
      <c r="C27" s="174"/>
      <c r="D27" s="174"/>
      <c r="E27" s="174"/>
      <c r="F27" s="174"/>
      <c r="G27" s="174"/>
      <c r="H27" s="174"/>
      <c r="I27" s="174"/>
      <c r="J27" s="174"/>
      <c r="K27" s="174"/>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175"/>
      <c r="BF27" s="175"/>
      <c r="BG27" s="175"/>
      <c r="BH27" s="175"/>
      <c r="BI27" s="175"/>
      <c r="BJ27" s="175"/>
      <c r="BK27" s="175"/>
      <c r="BL27" s="175"/>
      <c r="BM27" s="175"/>
      <c r="BN27" s="175"/>
      <c r="BO27" s="175"/>
      <c r="BP27" s="175"/>
      <c r="BQ27" s="174"/>
      <c r="BR27" s="176"/>
      <c r="BS27" s="176"/>
      <c r="BT27" s="176"/>
      <c r="BU27" s="176"/>
      <c r="BV27" s="176"/>
      <c r="BW27" s="176"/>
      <c r="BX27" s="139"/>
      <c r="BY27" s="176"/>
      <c r="BZ27" s="176"/>
      <c r="CA27" s="175"/>
      <c r="CB27" s="175"/>
      <c r="CC27" s="175"/>
      <c r="CD27" s="175"/>
      <c r="CE27" s="175"/>
      <c r="CF27" s="175"/>
      <c r="CG27" s="175"/>
      <c r="CH27" s="174"/>
    </row>
    <row r="28" spans="2:86" s="7" customFormat="1" x14ac:dyDescent="0.3">
      <c r="B28" s="174"/>
      <c r="C28" s="174"/>
      <c r="D28" s="174"/>
      <c r="E28" s="174"/>
      <c r="F28" s="174"/>
      <c r="G28" s="174"/>
      <c r="H28" s="174"/>
      <c r="I28" s="174"/>
      <c r="J28" s="174"/>
      <c r="K28" s="174"/>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4"/>
      <c r="BR28" s="176"/>
      <c r="BS28" s="176"/>
      <c r="BT28" s="176"/>
      <c r="BU28" s="176"/>
      <c r="BV28" s="176"/>
      <c r="BW28" s="176"/>
      <c r="BX28" s="139"/>
      <c r="BY28" s="176"/>
      <c r="BZ28" s="176"/>
      <c r="CA28" s="175"/>
      <c r="CB28" s="175"/>
      <c r="CC28" s="175"/>
      <c r="CD28" s="175"/>
      <c r="CE28" s="175"/>
      <c r="CF28" s="175"/>
      <c r="CG28" s="175"/>
      <c r="CH28" s="174"/>
    </row>
    <row r="29" spans="2:86" s="7" customFormat="1" x14ac:dyDescent="0.3">
      <c r="B29" s="174"/>
      <c r="C29" s="174"/>
      <c r="D29" s="174"/>
      <c r="E29" s="174"/>
      <c r="F29" s="174"/>
      <c r="G29" s="174"/>
      <c r="H29" s="174"/>
      <c r="I29" s="174"/>
      <c r="J29" s="174"/>
      <c r="K29" s="174"/>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4"/>
      <c r="BR29" s="176"/>
      <c r="BS29" s="176"/>
      <c r="BT29" s="176"/>
      <c r="BU29" s="176"/>
      <c r="BV29" s="176"/>
      <c r="BW29" s="176"/>
      <c r="BX29" s="139"/>
      <c r="BY29" s="176"/>
      <c r="BZ29" s="176"/>
      <c r="CA29" s="175"/>
      <c r="CB29" s="175"/>
      <c r="CC29" s="175"/>
      <c r="CD29" s="175"/>
      <c r="CE29" s="175"/>
      <c r="CF29" s="175"/>
      <c r="CG29" s="175"/>
      <c r="CH29" s="174"/>
    </row>
    <row r="30" spans="2:86" s="7" customFormat="1" x14ac:dyDescent="0.3">
      <c r="B30" s="174"/>
      <c r="C30" s="174"/>
      <c r="D30" s="174"/>
      <c r="E30" s="174"/>
      <c r="F30" s="174"/>
      <c r="G30" s="174"/>
      <c r="H30" s="174"/>
      <c r="I30" s="174"/>
      <c r="J30" s="174"/>
      <c r="K30" s="174"/>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4"/>
      <c r="BR30" s="176"/>
      <c r="BS30" s="176"/>
      <c r="BT30" s="176"/>
      <c r="BU30" s="176"/>
      <c r="BV30" s="176"/>
      <c r="BW30" s="176"/>
      <c r="BX30" s="139"/>
      <c r="BY30" s="176"/>
      <c r="BZ30" s="176"/>
      <c r="CA30" s="175"/>
      <c r="CB30" s="175"/>
      <c r="CC30" s="175"/>
      <c r="CD30" s="175"/>
      <c r="CE30" s="175"/>
      <c r="CF30" s="175"/>
      <c r="CG30" s="175"/>
      <c r="CH30" s="174"/>
    </row>
    <row r="31" spans="2:86" s="7" customFormat="1" x14ac:dyDescent="0.3">
      <c r="B31" s="174"/>
      <c r="C31" s="174"/>
      <c r="D31" s="174"/>
      <c r="E31" s="174"/>
      <c r="F31" s="174"/>
      <c r="G31" s="174"/>
      <c r="H31" s="174"/>
      <c r="I31" s="174"/>
      <c r="J31" s="174"/>
      <c r="K31" s="174"/>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4"/>
      <c r="BR31" s="176"/>
      <c r="BS31" s="176"/>
      <c r="BT31" s="176"/>
      <c r="BU31" s="176"/>
      <c r="BV31" s="176"/>
      <c r="BW31" s="176"/>
      <c r="BX31" s="139"/>
      <c r="BY31" s="176"/>
      <c r="BZ31" s="176"/>
      <c r="CA31" s="175"/>
      <c r="CB31" s="175"/>
      <c r="CC31" s="175"/>
      <c r="CD31" s="175"/>
      <c r="CE31" s="175"/>
      <c r="CF31" s="175"/>
      <c r="CG31" s="175"/>
      <c r="CH31" s="174"/>
    </row>
    <row r="32" spans="2:86" s="7" customFormat="1" x14ac:dyDescent="0.3">
      <c r="B32" s="174"/>
      <c r="C32" s="174"/>
      <c r="D32" s="174"/>
      <c r="E32" s="174"/>
      <c r="F32" s="174"/>
      <c r="G32" s="174"/>
      <c r="H32" s="174"/>
      <c r="I32" s="174"/>
      <c r="J32" s="174"/>
      <c r="K32" s="174"/>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4"/>
      <c r="BR32" s="176"/>
      <c r="BS32" s="176"/>
      <c r="BT32" s="176"/>
      <c r="BU32" s="176"/>
      <c r="BV32" s="176"/>
      <c r="BW32" s="176"/>
      <c r="BX32" s="139"/>
      <c r="BY32" s="176"/>
      <c r="BZ32" s="176"/>
      <c r="CA32" s="175"/>
      <c r="CB32" s="175"/>
      <c r="CC32" s="175"/>
      <c r="CD32" s="175"/>
      <c r="CE32" s="175"/>
      <c r="CF32" s="175"/>
      <c r="CG32" s="175"/>
      <c r="CH32" s="174"/>
    </row>
    <row r="33" spans="2:86" s="7" customFormat="1" x14ac:dyDescent="0.3">
      <c r="B33" s="174"/>
      <c r="C33" s="174"/>
      <c r="D33" s="174"/>
      <c r="E33" s="174"/>
      <c r="F33" s="174"/>
      <c r="G33" s="174"/>
      <c r="H33" s="174"/>
      <c r="I33" s="174"/>
      <c r="J33" s="174"/>
      <c r="K33" s="174"/>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4"/>
      <c r="BR33" s="176"/>
      <c r="BS33" s="176"/>
      <c r="BT33" s="176"/>
      <c r="BU33" s="176"/>
      <c r="BV33" s="176"/>
      <c r="BW33" s="176"/>
      <c r="BX33" s="139"/>
      <c r="BY33" s="176"/>
      <c r="BZ33" s="176"/>
      <c r="CA33" s="175"/>
      <c r="CB33" s="175"/>
      <c r="CC33" s="175"/>
      <c r="CD33" s="175"/>
      <c r="CE33" s="175"/>
      <c r="CF33" s="175"/>
      <c r="CG33" s="175"/>
      <c r="CH33" s="174"/>
    </row>
    <row r="34" spans="2:86" s="7" customFormat="1" x14ac:dyDescent="0.3">
      <c r="B34" s="174"/>
      <c r="C34" s="174"/>
      <c r="D34" s="174"/>
      <c r="E34" s="174"/>
      <c r="F34" s="174"/>
      <c r="G34" s="174"/>
      <c r="H34" s="174"/>
      <c r="I34" s="174"/>
      <c r="J34" s="174"/>
      <c r="K34" s="174"/>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4"/>
      <c r="BR34" s="176"/>
      <c r="BS34" s="176"/>
      <c r="BT34" s="176"/>
      <c r="BU34" s="176"/>
      <c r="BV34" s="176"/>
      <c r="BW34" s="176"/>
      <c r="BX34" s="139"/>
      <c r="BY34" s="176"/>
      <c r="BZ34" s="176"/>
      <c r="CA34" s="175"/>
      <c r="CB34" s="175"/>
      <c r="CC34" s="175"/>
      <c r="CD34" s="175"/>
      <c r="CE34" s="175"/>
      <c r="CF34" s="175"/>
      <c r="CG34" s="175"/>
      <c r="CH34" s="174"/>
    </row>
    <row r="35" spans="2:86" s="7" customFormat="1" x14ac:dyDescent="0.3">
      <c r="B35" s="174"/>
      <c r="C35" s="174"/>
      <c r="D35" s="174"/>
      <c r="E35" s="174"/>
      <c r="F35" s="174"/>
      <c r="G35" s="174"/>
      <c r="H35" s="174"/>
      <c r="I35" s="174"/>
      <c r="J35" s="174"/>
      <c r="K35" s="174"/>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4"/>
      <c r="BR35" s="176"/>
      <c r="BS35" s="176"/>
      <c r="BT35" s="176"/>
      <c r="BU35" s="176"/>
      <c r="BV35" s="176"/>
      <c r="BW35" s="176"/>
      <c r="BX35" s="139"/>
      <c r="BY35" s="176"/>
      <c r="BZ35" s="176"/>
      <c r="CA35" s="175"/>
      <c r="CB35" s="175"/>
      <c r="CC35" s="175"/>
      <c r="CD35" s="175"/>
      <c r="CE35" s="175"/>
      <c r="CF35" s="175"/>
      <c r="CG35" s="175"/>
      <c r="CH35" s="174"/>
    </row>
    <row r="36" spans="2:86" s="7" customFormat="1" x14ac:dyDescent="0.3">
      <c r="B36" s="174"/>
      <c r="C36" s="174"/>
      <c r="D36" s="174"/>
      <c r="E36" s="174"/>
      <c r="F36" s="174"/>
      <c r="G36" s="174"/>
      <c r="H36" s="174"/>
      <c r="I36" s="174"/>
      <c r="J36" s="174"/>
      <c r="K36" s="174"/>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4"/>
      <c r="BR36" s="176"/>
      <c r="BS36" s="176"/>
      <c r="BT36" s="176"/>
      <c r="BU36" s="176"/>
      <c r="BV36" s="176"/>
      <c r="BW36" s="176"/>
      <c r="BX36" s="139"/>
      <c r="BY36" s="176"/>
      <c r="BZ36" s="176"/>
      <c r="CA36" s="175"/>
      <c r="CB36" s="175"/>
      <c r="CC36" s="175"/>
      <c r="CD36" s="175"/>
      <c r="CE36" s="175"/>
      <c r="CF36" s="175"/>
      <c r="CG36" s="175"/>
      <c r="CH36" s="174"/>
    </row>
    <row r="37" spans="2:86" s="7" customFormat="1" x14ac:dyDescent="0.3">
      <c r="B37" s="174"/>
      <c r="C37" s="174"/>
      <c r="D37" s="174"/>
      <c r="E37" s="174"/>
      <c r="F37" s="174"/>
      <c r="G37" s="174"/>
      <c r="H37" s="174"/>
      <c r="I37" s="174"/>
      <c r="J37" s="174"/>
      <c r="K37" s="174"/>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4"/>
      <c r="BR37" s="176"/>
      <c r="BS37" s="176"/>
      <c r="BT37" s="176"/>
      <c r="BU37" s="176"/>
      <c r="BV37" s="176"/>
      <c r="BW37" s="176"/>
      <c r="BX37" s="139"/>
      <c r="BY37" s="176"/>
      <c r="BZ37" s="176"/>
      <c r="CA37" s="175"/>
      <c r="CB37" s="175"/>
      <c r="CC37" s="175"/>
      <c r="CD37" s="175"/>
      <c r="CE37" s="175"/>
      <c r="CF37" s="175"/>
      <c r="CG37" s="175"/>
      <c r="CH37" s="174"/>
    </row>
    <row r="38" spans="2:86" s="7" customFormat="1" x14ac:dyDescent="0.3">
      <c r="B38" s="174"/>
      <c r="C38" s="174"/>
      <c r="D38" s="174"/>
      <c r="E38" s="174"/>
      <c r="F38" s="174"/>
      <c r="G38" s="174"/>
      <c r="H38" s="174"/>
      <c r="I38" s="174"/>
      <c r="J38" s="174"/>
      <c r="K38" s="174"/>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4"/>
      <c r="BR38" s="176"/>
      <c r="BS38" s="176"/>
      <c r="BT38" s="176"/>
      <c r="BU38" s="176"/>
      <c r="BV38" s="176"/>
      <c r="BW38" s="176"/>
      <c r="BX38" s="139"/>
      <c r="BY38" s="176"/>
      <c r="BZ38" s="176"/>
      <c r="CA38" s="175"/>
      <c r="CB38" s="175"/>
      <c r="CC38" s="175"/>
      <c r="CD38" s="175"/>
      <c r="CE38" s="175"/>
      <c r="CF38" s="175"/>
      <c r="CG38" s="175"/>
      <c r="CH38" s="174"/>
    </row>
    <row r="39" spans="2:86" s="7" customFormat="1" x14ac:dyDescent="0.3">
      <c r="B39" s="174"/>
      <c r="C39" s="174"/>
      <c r="D39" s="174"/>
      <c r="E39" s="174"/>
      <c r="F39" s="174"/>
      <c r="G39" s="174"/>
      <c r="H39" s="174"/>
      <c r="I39" s="174"/>
      <c r="J39" s="174"/>
      <c r="K39" s="174"/>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4"/>
      <c r="BR39" s="176"/>
      <c r="BS39" s="176"/>
      <c r="BT39" s="176"/>
      <c r="BU39" s="176"/>
      <c r="BV39" s="176"/>
      <c r="BW39" s="176"/>
      <c r="BX39" s="139"/>
      <c r="BY39" s="176"/>
      <c r="BZ39" s="176"/>
      <c r="CA39" s="175"/>
      <c r="CB39" s="175"/>
      <c r="CC39" s="175"/>
      <c r="CD39" s="175"/>
      <c r="CE39" s="175"/>
      <c r="CF39" s="175"/>
      <c r="CG39" s="175"/>
      <c r="CH39" s="174"/>
    </row>
    <row r="40" spans="2:86" s="7" customFormat="1" x14ac:dyDescent="0.3">
      <c r="B40" s="174"/>
      <c r="C40" s="174"/>
      <c r="D40" s="174"/>
      <c r="E40" s="174"/>
      <c r="F40" s="174"/>
      <c r="G40" s="174"/>
      <c r="H40" s="174"/>
      <c r="I40" s="174"/>
      <c r="J40" s="174"/>
      <c r="K40" s="174"/>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4"/>
      <c r="BR40" s="176"/>
      <c r="BS40" s="176"/>
      <c r="BT40" s="176"/>
      <c r="BU40" s="176"/>
      <c r="BV40" s="176"/>
      <c r="BW40" s="176"/>
      <c r="BX40" s="139"/>
      <c r="BY40" s="176"/>
      <c r="BZ40" s="176"/>
      <c r="CA40" s="175"/>
      <c r="CB40" s="175"/>
      <c r="CC40" s="175"/>
      <c r="CD40" s="175"/>
      <c r="CE40" s="175"/>
      <c r="CF40" s="175"/>
      <c r="CG40" s="175"/>
      <c r="CH40" s="174"/>
    </row>
    <row r="41" spans="2:86" s="7" customFormat="1" x14ac:dyDescent="0.3">
      <c r="B41" s="174"/>
      <c r="C41" s="174"/>
      <c r="D41" s="174"/>
      <c r="E41" s="174"/>
      <c r="F41" s="174"/>
      <c r="G41" s="174"/>
      <c r="H41" s="174"/>
      <c r="I41" s="174"/>
      <c r="J41" s="174"/>
      <c r="K41" s="174"/>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4"/>
      <c r="BR41" s="176"/>
      <c r="BS41" s="176"/>
      <c r="BT41" s="176"/>
      <c r="BU41" s="176"/>
      <c r="BV41" s="176"/>
      <c r="BW41" s="176"/>
      <c r="BX41" s="139"/>
      <c r="BY41" s="176"/>
      <c r="BZ41" s="176"/>
      <c r="CA41" s="175"/>
      <c r="CB41" s="175"/>
      <c r="CC41" s="175"/>
      <c r="CD41" s="175"/>
      <c r="CE41" s="175"/>
      <c r="CF41" s="175"/>
      <c r="CG41" s="175"/>
      <c r="CH41" s="174"/>
    </row>
    <row r="42" spans="2:86" s="7" customFormat="1" x14ac:dyDescent="0.3">
      <c r="B42" s="174"/>
      <c r="C42" s="174"/>
      <c r="D42" s="174"/>
      <c r="E42" s="174"/>
      <c r="F42" s="174"/>
      <c r="G42" s="174"/>
      <c r="H42" s="174"/>
      <c r="I42" s="174"/>
      <c r="J42" s="174"/>
      <c r="K42" s="174"/>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4"/>
      <c r="BR42" s="176"/>
      <c r="BS42" s="176"/>
      <c r="BT42" s="176"/>
      <c r="BU42" s="176"/>
      <c r="BV42" s="176"/>
      <c r="BW42" s="176"/>
      <c r="BX42" s="139"/>
      <c r="BY42" s="176"/>
      <c r="BZ42" s="176"/>
      <c r="CA42" s="175"/>
      <c r="CB42" s="175"/>
      <c r="CC42" s="175"/>
      <c r="CD42" s="175"/>
      <c r="CE42" s="175"/>
      <c r="CF42" s="175"/>
      <c r="CG42" s="175"/>
      <c r="CH42" s="174"/>
    </row>
    <row r="43" spans="2:86" s="7" customFormat="1" x14ac:dyDescent="0.3">
      <c r="B43" s="174"/>
      <c r="C43" s="174"/>
      <c r="D43" s="174"/>
      <c r="E43" s="174"/>
      <c r="F43" s="174"/>
      <c r="G43" s="174"/>
      <c r="H43" s="174"/>
      <c r="I43" s="174"/>
      <c r="J43" s="174"/>
      <c r="K43" s="174"/>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4"/>
      <c r="BR43" s="176"/>
      <c r="BS43" s="176"/>
      <c r="BT43" s="176"/>
      <c r="BU43" s="176"/>
      <c r="BV43" s="176"/>
      <c r="BW43" s="176"/>
      <c r="BX43" s="139"/>
      <c r="BY43" s="176"/>
      <c r="BZ43" s="176"/>
      <c r="CA43" s="175"/>
      <c r="CB43" s="175"/>
      <c r="CC43" s="175"/>
      <c r="CD43" s="175"/>
      <c r="CE43" s="175"/>
      <c r="CF43" s="175"/>
      <c r="CG43" s="175"/>
      <c r="CH43" s="174"/>
    </row>
    <row r="44" spans="2:86" s="7" customFormat="1" x14ac:dyDescent="0.3">
      <c r="B44" s="174"/>
      <c r="C44" s="174"/>
      <c r="D44" s="174"/>
      <c r="E44" s="174"/>
      <c r="F44" s="174"/>
      <c r="G44" s="174"/>
      <c r="H44" s="174"/>
      <c r="I44" s="174"/>
      <c r="J44" s="174"/>
      <c r="K44" s="174"/>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4"/>
      <c r="BR44" s="176"/>
      <c r="BS44" s="176"/>
      <c r="BT44" s="176"/>
      <c r="BU44" s="176"/>
      <c r="BV44" s="176"/>
      <c r="BW44" s="176"/>
      <c r="BX44" s="139"/>
      <c r="BY44" s="176"/>
      <c r="BZ44" s="176"/>
      <c r="CA44" s="175"/>
      <c r="CB44" s="175"/>
      <c r="CC44" s="175"/>
      <c r="CD44" s="175"/>
      <c r="CE44" s="175"/>
      <c r="CF44" s="175"/>
      <c r="CG44" s="175"/>
      <c r="CH44" s="174"/>
    </row>
    <row r="45" spans="2:86" s="7" customFormat="1" x14ac:dyDescent="0.3">
      <c r="B45" s="174"/>
      <c r="C45" s="174"/>
      <c r="D45" s="174"/>
      <c r="E45" s="174"/>
      <c r="F45" s="174"/>
      <c r="G45" s="174"/>
      <c r="H45" s="174"/>
      <c r="I45" s="174"/>
      <c r="J45" s="174"/>
      <c r="K45" s="174"/>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4"/>
      <c r="BR45" s="176"/>
      <c r="BS45" s="176"/>
      <c r="BT45" s="176"/>
      <c r="BU45" s="176"/>
      <c r="BV45" s="176"/>
      <c r="BW45" s="176"/>
      <c r="BX45" s="139"/>
      <c r="BY45" s="176"/>
      <c r="BZ45" s="176"/>
      <c r="CA45" s="175"/>
      <c r="CB45" s="175"/>
      <c r="CC45" s="175"/>
      <c r="CD45" s="175"/>
      <c r="CE45" s="175"/>
      <c r="CF45" s="175"/>
      <c r="CG45" s="175"/>
      <c r="CH45" s="174"/>
    </row>
    <row r="46" spans="2:86" s="7" customFormat="1" x14ac:dyDescent="0.3">
      <c r="B46" s="174"/>
      <c r="C46" s="174"/>
      <c r="D46" s="174"/>
      <c r="E46" s="174"/>
      <c r="F46" s="174"/>
      <c r="G46" s="174"/>
      <c r="H46" s="174"/>
      <c r="I46" s="174"/>
      <c r="J46" s="174"/>
      <c r="K46" s="174"/>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4"/>
      <c r="BR46" s="176"/>
      <c r="BS46" s="176"/>
      <c r="BT46" s="176"/>
      <c r="BU46" s="176"/>
      <c r="BV46" s="176"/>
      <c r="BW46" s="176"/>
      <c r="BX46" s="139"/>
      <c r="BY46" s="176"/>
      <c r="BZ46" s="176"/>
      <c r="CA46" s="175"/>
      <c r="CB46" s="175"/>
      <c r="CC46" s="175"/>
      <c r="CD46" s="175"/>
      <c r="CE46" s="175"/>
      <c r="CF46" s="175"/>
      <c r="CG46" s="175"/>
      <c r="CH46" s="174"/>
    </row>
    <row r="47" spans="2:86" s="7" customFormat="1" x14ac:dyDescent="0.3">
      <c r="B47" s="174"/>
      <c r="C47" s="174"/>
      <c r="D47" s="174"/>
      <c r="E47" s="174"/>
      <c r="F47" s="174"/>
      <c r="G47" s="174"/>
      <c r="H47" s="174"/>
      <c r="I47" s="174"/>
      <c r="J47" s="174"/>
      <c r="K47" s="174"/>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4"/>
      <c r="BR47" s="176"/>
      <c r="BS47" s="176"/>
      <c r="BT47" s="176"/>
      <c r="BU47" s="176"/>
      <c r="BV47" s="176"/>
      <c r="BW47" s="176"/>
      <c r="BX47" s="139"/>
      <c r="BY47" s="176"/>
      <c r="BZ47" s="176"/>
      <c r="CA47" s="175"/>
      <c r="CB47" s="175"/>
      <c r="CC47" s="175"/>
      <c r="CD47" s="175"/>
      <c r="CE47" s="175"/>
      <c r="CF47" s="175"/>
      <c r="CG47" s="175"/>
      <c r="CH47" s="174"/>
    </row>
    <row r="48" spans="2:86" s="7" customFormat="1" x14ac:dyDescent="0.3">
      <c r="B48" s="174"/>
      <c r="C48" s="174"/>
      <c r="D48" s="174"/>
      <c r="E48" s="174"/>
      <c r="F48" s="174"/>
      <c r="G48" s="174"/>
      <c r="H48" s="174"/>
      <c r="I48" s="174"/>
      <c r="J48" s="174"/>
      <c r="K48" s="174"/>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4"/>
      <c r="BR48" s="176"/>
      <c r="BS48" s="176"/>
      <c r="BT48" s="176"/>
      <c r="BU48" s="176"/>
      <c r="BV48" s="176"/>
      <c r="BW48" s="176"/>
      <c r="BX48" s="139"/>
      <c r="BY48" s="176"/>
      <c r="BZ48" s="176"/>
      <c r="CA48" s="175"/>
      <c r="CB48" s="175"/>
      <c r="CC48" s="175"/>
      <c r="CD48" s="175"/>
      <c r="CE48" s="175"/>
      <c r="CF48" s="175"/>
      <c r="CG48" s="175"/>
      <c r="CH48" s="174"/>
    </row>
    <row r="49" spans="2:86" s="7" customFormat="1" x14ac:dyDescent="0.3">
      <c r="B49" s="174"/>
      <c r="C49" s="174"/>
      <c r="D49" s="174"/>
      <c r="E49" s="174"/>
      <c r="F49" s="174"/>
      <c r="G49" s="174"/>
      <c r="H49" s="174"/>
      <c r="I49" s="174"/>
      <c r="J49" s="174"/>
      <c r="K49" s="174"/>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4"/>
      <c r="BR49" s="176"/>
      <c r="BS49" s="176"/>
      <c r="BT49" s="176"/>
      <c r="BU49" s="176"/>
      <c r="BV49" s="176"/>
      <c r="BW49" s="176"/>
      <c r="BX49" s="139"/>
      <c r="BY49" s="176"/>
      <c r="BZ49" s="176"/>
      <c r="CA49" s="175"/>
      <c r="CB49" s="175"/>
      <c r="CC49" s="175"/>
      <c r="CD49" s="175"/>
      <c r="CE49" s="175"/>
      <c r="CF49" s="175"/>
      <c r="CG49" s="175"/>
      <c r="CH49" s="174"/>
    </row>
    <row r="50" spans="2:86" s="7" customFormat="1" x14ac:dyDescent="0.3">
      <c r="B50" s="174"/>
      <c r="C50" s="174"/>
      <c r="D50" s="174"/>
      <c r="E50" s="174"/>
      <c r="F50" s="174"/>
      <c r="G50" s="174"/>
      <c r="H50" s="174"/>
      <c r="I50" s="174"/>
      <c r="J50" s="174"/>
      <c r="K50" s="174"/>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4"/>
      <c r="BR50" s="176"/>
      <c r="BS50" s="176"/>
      <c r="BT50" s="176"/>
      <c r="BU50" s="176"/>
      <c r="BV50" s="176"/>
      <c r="BW50" s="176"/>
      <c r="BX50" s="139"/>
      <c r="BY50" s="176"/>
      <c r="BZ50" s="176"/>
      <c r="CA50" s="175"/>
      <c r="CB50" s="175"/>
      <c r="CC50" s="175"/>
      <c r="CD50" s="175"/>
      <c r="CE50" s="175"/>
      <c r="CF50" s="175"/>
      <c r="CG50" s="175"/>
      <c r="CH50" s="174"/>
    </row>
    <row r="51" spans="2:86" s="7" customFormat="1" x14ac:dyDescent="0.3">
      <c r="B51" s="174"/>
      <c r="C51" s="174"/>
      <c r="D51" s="174"/>
      <c r="E51" s="174"/>
      <c r="F51" s="174"/>
      <c r="G51" s="174"/>
      <c r="H51" s="174"/>
      <c r="I51" s="174"/>
      <c r="J51" s="174"/>
      <c r="K51" s="174"/>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4"/>
      <c r="BR51" s="176"/>
      <c r="BS51" s="176"/>
      <c r="BT51" s="176"/>
      <c r="BU51" s="176"/>
      <c r="BV51" s="176"/>
      <c r="BW51" s="176"/>
      <c r="BX51" s="139"/>
      <c r="BY51" s="176"/>
      <c r="BZ51" s="176"/>
      <c r="CA51" s="175"/>
      <c r="CB51" s="175"/>
      <c r="CC51" s="175"/>
      <c r="CD51" s="175"/>
      <c r="CE51" s="175"/>
      <c r="CF51" s="175"/>
      <c r="CG51" s="175"/>
      <c r="CH51" s="174"/>
    </row>
    <row r="52" spans="2:86" s="7" customFormat="1" x14ac:dyDescent="0.3">
      <c r="B52" s="174"/>
      <c r="C52" s="174"/>
      <c r="D52" s="174"/>
      <c r="E52" s="174"/>
      <c r="F52" s="174"/>
      <c r="G52" s="174"/>
      <c r="H52" s="174"/>
      <c r="I52" s="174"/>
      <c r="J52" s="174"/>
      <c r="K52" s="174"/>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4"/>
      <c r="BR52" s="176"/>
      <c r="BS52" s="176"/>
      <c r="BT52" s="176"/>
      <c r="BU52" s="176"/>
      <c r="BV52" s="176"/>
      <c r="BW52" s="176"/>
      <c r="BX52" s="139"/>
      <c r="BY52" s="176"/>
      <c r="BZ52" s="176"/>
      <c r="CA52" s="175"/>
      <c r="CB52" s="175"/>
      <c r="CC52" s="175"/>
      <c r="CD52" s="175"/>
      <c r="CE52" s="175"/>
      <c r="CF52" s="175"/>
      <c r="CG52" s="175"/>
      <c r="CH52" s="174"/>
    </row>
    <row r="53" spans="2:86" s="7" customFormat="1" x14ac:dyDescent="0.3">
      <c r="B53" s="174"/>
      <c r="C53" s="174"/>
      <c r="D53" s="174"/>
      <c r="E53" s="174"/>
      <c r="F53" s="174"/>
      <c r="G53" s="174"/>
      <c r="H53" s="174"/>
      <c r="I53" s="174"/>
      <c r="J53" s="174"/>
      <c r="K53" s="174"/>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4"/>
      <c r="BR53" s="176"/>
      <c r="BS53" s="176"/>
      <c r="BT53" s="176"/>
      <c r="BU53" s="176"/>
      <c r="BV53" s="176"/>
      <c r="BW53" s="176"/>
      <c r="BX53" s="139"/>
      <c r="BY53" s="176"/>
      <c r="BZ53" s="176"/>
      <c r="CA53" s="175"/>
      <c r="CB53" s="175"/>
      <c r="CC53" s="175"/>
      <c r="CD53" s="175"/>
      <c r="CE53" s="175"/>
      <c r="CF53" s="175"/>
      <c r="CG53" s="175"/>
      <c r="CH53" s="174"/>
    </row>
    <row r="54" spans="2:86" s="7" customFormat="1" x14ac:dyDescent="0.3">
      <c r="B54" s="174"/>
      <c r="C54" s="174"/>
      <c r="D54" s="174"/>
      <c r="E54" s="174"/>
      <c r="F54" s="174"/>
      <c r="G54" s="174"/>
      <c r="H54" s="174"/>
      <c r="I54" s="174"/>
      <c r="J54" s="174"/>
      <c r="K54" s="174"/>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4"/>
      <c r="BR54" s="176"/>
      <c r="BS54" s="176"/>
      <c r="BT54" s="176"/>
      <c r="BU54" s="176"/>
      <c r="BV54" s="176"/>
      <c r="BW54" s="176"/>
      <c r="BX54" s="139"/>
      <c r="BY54" s="176"/>
      <c r="BZ54" s="176"/>
      <c r="CA54" s="175"/>
      <c r="CB54" s="175"/>
      <c r="CC54" s="175"/>
      <c r="CD54" s="175"/>
      <c r="CE54" s="175"/>
      <c r="CF54" s="175"/>
      <c r="CG54" s="175"/>
      <c r="CH54" s="174"/>
    </row>
    <row r="56" spans="2:86" x14ac:dyDescent="0.3">
      <c r="C56" s="178"/>
      <c r="D56" s="178"/>
      <c r="E56" s="179"/>
      <c r="F56" s="179"/>
    </row>
  </sheetData>
  <sheetProtection algorithmName="SHA-512" hashValue="gEs/+Q3m4tI34QM6asDIe+jHE1wqqGAAC6zPu47kxl2xRnufVDS4kfvzBde282L64m4j2MJLsrLel6rsa/NwIg==" saltValue="GVQuXUBdTZqsfFms+KJisQ=="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phoneticPr fontId="30" type="noConversion"/>
  <conditionalFormatting sqref="B14:B54">
    <cfRule type="notContainsBlanks" dxfId="14" priority="16">
      <formula>LEN(TRIM(B14))&gt;0</formula>
    </cfRule>
  </conditionalFormatting>
  <conditionalFormatting sqref="C5:C6">
    <cfRule type="cellIs" dxfId="13" priority="17" operator="equal">
      <formula>0</formula>
    </cfRule>
  </conditionalFormatting>
  <conditionalFormatting sqref="C14:CH54">
    <cfRule type="expression" dxfId="12" priority="15">
      <formula>NOT($B14="")</formula>
    </cfRule>
  </conditionalFormatting>
  <conditionalFormatting sqref="D14:D54">
    <cfRule type="expression" dxfId="11" priority="14">
      <formula>NOT($C14="Other")</formula>
    </cfRule>
  </conditionalFormatting>
  <conditionalFormatting sqref="D12:F12 B14:CH54">
    <cfRule type="expression" dxfId="10" priority="1">
      <formula>AND(NOT($C$9=""),NOT($C$10=""),SUM($C$9:$C$10)=0)</formula>
    </cfRule>
  </conditionalFormatting>
  <conditionalFormatting sqref="F14:F54">
    <cfRule type="expression" dxfId="9" priority="13">
      <formula>NOT($E14="Other")</formula>
    </cfRule>
  </conditionalFormatting>
  <conditionalFormatting sqref="I14:I54">
    <cfRule type="expression" dxfId="8" priority="12">
      <formula>NOT($H14="Yes")</formula>
    </cfRule>
  </conditionalFormatting>
  <conditionalFormatting sqref="AL14:AL54">
    <cfRule type="expression" dxfId="7" priority="11">
      <formula>NOT(OR($AK14="Calculated/Modeled"))</formula>
    </cfRule>
  </conditionalFormatting>
  <conditionalFormatting sqref="AM14:AM54">
    <cfRule type="expression" dxfId="6" priority="10">
      <formula>NOT($AK14="Measured")</formula>
    </cfRule>
  </conditionalFormatting>
  <conditionalFormatting sqref="AO14:AO54">
    <cfRule type="expression" dxfId="5" priority="7">
      <formula>NOT($AN14="Yes")</formula>
    </cfRule>
  </conditionalFormatting>
  <conditionalFormatting sqref="BR14:BR54">
    <cfRule type="expression" dxfId="4" priority="6">
      <formula>NOT($BQ14="Yes")</formula>
    </cfRule>
  </conditionalFormatting>
  <conditionalFormatting sqref="BS14:BS54">
    <cfRule type="expression" dxfId="3" priority="5">
      <formula>NOT($BQ14="No")</formula>
    </cfRule>
  </conditionalFormatting>
  <conditionalFormatting sqref="BU14:BU54">
    <cfRule type="expression" dxfId="2" priority="4">
      <formula>NOT($BT14="No")</formula>
    </cfRule>
  </conditionalFormatting>
  <conditionalFormatting sqref="BW14:BW54">
    <cfRule type="expression" dxfId="1" priority="3">
      <formula>NOT($BV14="No")</formula>
    </cfRule>
  </conditionalFormatting>
  <conditionalFormatting sqref="BY14:BY54">
    <cfRule type="expression" dxfId="0" priority="2">
      <formula>NOT($BX14="Yes")</formula>
    </cfRule>
  </conditionalFormatting>
  <dataValidations count="8">
    <dataValidation type="whole" operator="greaterThan" allowBlank="1" showInputMessage="1" showErrorMessage="1" sqref="C9:C10" xr:uid="{5C471A41-41FB-41CF-A9CD-6E4711B3CD11}">
      <formula1>-1</formula1>
    </dataValidation>
    <dataValidation type="list" allowBlank="1" showInputMessage="1" showErrorMessage="1" sqref="BX14:BX54 BQ14:BQ54 BV14:BV54 BT14:BT54 AN14:AN54 H14:H54" xr:uid="{0F3C60FD-C45A-4744-BA7A-17EFCE16CEA3}">
      <formula1>"Yes, No"</formula1>
    </dataValidation>
    <dataValidation type="list" allowBlank="1" showInputMessage="1" showErrorMessage="1" sqref="C14:C54" xr:uid="{8CD4E943-C692-4194-A20C-15B281B3700F}">
      <formula1>"Crude Oil, Condensate, Produced Water, Other"</formula1>
    </dataValidation>
    <dataValidation type="list" allowBlank="1" showInputMessage="1" showErrorMessage="1" sqref="E14:E54" xr:uid="{29113EF0-B8E8-4D6B-83CA-195EFA850328}">
      <formula1>"Another Atmospheric Tank, Separator, Other"</formula1>
    </dataValidation>
    <dataValidation type="list" allowBlank="1" showInputMessage="1" showErrorMessage="1" sqref="AK14:AK54" xr:uid="{67482E36-7007-46A4-A169-5B6AC438126F}">
      <formula1>"Calculated/Modeled, Measured"</formula1>
    </dataValidation>
    <dataValidation type="list" allowBlank="1" showInputMessage="1" showErrorMessage="1" sqref="G14:G54" xr:uid="{6CE4F517-91DF-4F32-A987-5F2DB8A4E59A}">
      <formula1>"Flash, Working and Breathing"</formula1>
    </dataValidation>
    <dataValidation type="list" allowBlank="1" showInputMessage="1" showErrorMessage="1" sqref="BR14:BR54" xr:uid="{61DE5DEE-3A62-4931-8898-A8C6A5904A21}">
      <formula1>"Over 6 tpy and controlled, Under 4 tpy, Under 6 tpy using a VRU"</formula1>
    </dataValidation>
    <dataValidation type="list" allowBlank="1" showInputMessage="1" showErrorMessage="1" sqref="AO14:AO54" xr:uid="{94C7F7D0-3BA0-4FE8-A5DF-594AE53510BF}">
      <formula1>CntrlIDListFinal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8"/>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180"/>
      <c r="B1" s="180" t="str">
        <f t="shared" ref="B1:B33" si="0">IF(A1=0,"",A1)</f>
        <v/>
      </c>
      <c r="C1" s="181" t="s">
        <v>442</v>
      </c>
    </row>
    <row r="2" spans="1:3" x14ac:dyDescent="0.3">
      <c r="A2" s="180" t="e">
        <f>#REF!</f>
        <v>#REF!</v>
      </c>
      <c r="B2" s="180" t="e">
        <f t="shared" si="0"/>
        <v>#REF!</v>
      </c>
    </row>
    <row r="3" spans="1:3" x14ac:dyDescent="0.3">
      <c r="A3" s="180" t="e">
        <f>#REF!</f>
        <v>#REF!</v>
      </c>
      <c r="B3" s="180" t="e">
        <f t="shared" si="0"/>
        <v>#REF!</v>
      </c>
    </row>
    <row r="4" spans="1:3" x14ac:dyDescent="0.3">
      <c r="A4" s="180" t="e">
        <f>#REF!</f>
        <v>#REF!</v>
      </c>
      <c r="B4" s="180" t="e">
        <f t="shared" si="0"/>
        <v>#REF!</v>
      </c>
    </row>
    <row r="5" spans="1:3" x14ac:dyDescent="0.3">
      <c r="A5" s="180" t="e">
        <f>#REF!</f>
        <v>#REF!</v>
      </c>
      <c r="B5" s="180" t="e">
        <f t="shared" si="0"/>
        <v>#REF!</v>
      </c>
    </row>
    <row r="6" spans="1:3" x14ac:dyDescent="0.3">
      <c r="A6" s="180" t="e">
        <f>#REF!</f>
        <v>#REF!</v>
      </c>
      <c r="B6" s="180" t="e">
        <f t="shared" si="0"/>
        <v>#REF!</v>
      </c>
    </row>
    <row r="7" spans="1:3" x14ac:dyDescent="0.3">
      <c r="A7" s="180" t="e">
        <f>#REF!</f>
        <v>#REF!</v>
      </c>
      <c r="B7" s="180" t="e">
        <f t="shared" si="0"/>
        <v>#REF!</v>
      </c>
    </row>
    <row r="8" spans="1:3" x14ac:dyDescent="0.3">
      <c r="A8" s="180" t="e">
        <f>#REF!</f>
        <v>#REF!</v>
      </c>
      <c r="B8" s="180" t="e">
        <f t="shared" si="0"/>
        <v>#REF!</v>
      </c>
    </row>
    <row r="9" spans="1:3" x14ac:dyDescent="0.3">
      <c r="A9" s="180" t="e">
        <f>#REF!</f>
        <v>#REF!</v>
      </c>
      <c r="B9" s="180" t="e">
        <f t="shared" si="0"/>
        <v>#REF!</v>
      </c>
    </row>
    <row r="10" spans="1:3" x14ac:dyDescent="0.3">
      <c r="A10" s="180" t="e">
        <f>#REF!</f>
        <v>#REF!</v>
      </c>
      <c r="B10" s="180" t="e">
        <f t="shared" si="0"/>
        <v>#REF!</v>
      </c>
    </row>
    <row r="11" spans="1:3" x14ac:dyDescent="0.3">
      <c r="A11" s="180" t="e">
        <f>#REF!</f>
        <v>#REF!</v>
      </c>
      <c r="B11" s="180" t="e">
        <f t="shared" si="0"/>
        <v>#REF!</v>
      </c>
    </row>
    <row r="12" spans="1:3" x14ac:dyDescent="0.3">
      <c r="A12" s="180" t="e">
        <f>#REF!</f>
        <v>#REF!</v>
      </c>
      <c r="B12" s="180" t="e">
        <f t="shared" si="0"/>
        <v>#REF!</v>
      </c>
    </row>
    <row r="13" spans="1:3" x14ac:dyDescent="0.3">
      <c r="A13" s="180" t="e">
        <f>#REF!</f>
        <v>#REF!</v>
      </c>
      <c r="B13" s="180" t="e">
        <f t="shared" si="0"/>
        <v>#REF!</v>
      </c>
    </row>
    <row r="14" spans="1:3" x14ac:dyDescent="0.3">
      <c r="A14" s="180" t="e">
        <f>#REF!</f>
        <v>#REF!</v>
      </c>
      <c r="B14" s="180" t="e">
        <f t="shared" si="0"/>
        <v>#REF!</v>
      </c>
    </row>
    <row r="15" spans="1:3" x14ac:dyDescent="0.3">
      <c r="A15" s="180" t="e">
        <f>#REF!</f>
        <v>#REF!</v>
      </c>
      <c r="B15" s="180" t="e">
        <f t="shared" si="0"/>
        <v>#REF!</v>
      </c>
    </row>
    <row r="16" spans="1:3" x14ac:dyDescent="0.3">
      <c r="A16" s="180" t="e">
        <f>#REF!</f>
        <v>#REF!</v>
      </c>
      <c r="B16" s="180" t="e">
        <f t="shared" si="0"/>
        <v>#REF!</v>
      </c>
    </row>
    <row r="17" spans="1:2" x14ac:dyDescent="0.3">
      <c r="A17" s="180" t="e">
        <f>#REF!</f>
        <v>#REF!</v>
      </c>
      <c r="B17" s="180" t="e">
        <f t="shared" si="0"/>
        <v>#REF!</v>
      </c>
    </row>
    <row r="18" spans="1:2" x14ac:dyDescent="0.3">
      <c r="A18" s="180" t="e">
        <f>#REF!</f>
        <v>#REF!</v>
      </c>
      <c r="B18" s="180" t="e">
        <f t="shared" si="0"/>
        <v>#REF!</v>
      </c>
    </row>
    <row r="19" spans="1:2" x14ac:dyDescent="0.3">
      <c r="A19" s="180" t="e">
        <f>#REF!</f>
        <v>#REF!</v>
      </c>
      <c r="B19" s="180" t="e">
        <f t="shared" si="0"/>
        <v>#REF!</v>
      </c>
    </row>
    <row r="20" spans="1:2" x14ac:dyDescent="0.3">
      <c r="A20" s="180" t="e">
        <f>#REF!</f>
        <v>#REF!</v>
      </c>
      <c r="B20" s="180" t="e">
        <f t="shared" si="0"/>
        <v>#REF!</v>
      </c>
    </row>
    <row r="21" spans="1:2" x14ac:dyDescent="0.3">
      <c r="A21" s="180" t="e">
        <f>#REF!</f>
        <v>#REF!</v>
      </c>
      <c r="B21" s="180" t="e">
        <f t="shared" si="0"/>
        <v>#REF!</v>
      </c>
    </row>
    <row r="22" spans="1:2" x14ac:dyDescent="0.3">
      <c r="A22" s="180" t="e">
        <f>#REF!</f>
        <v>#REF!</v>
      </c>
      <c r="B22" s="180" t="e">
        <f t="shared" si="0"/>
        <v>#REF!</v>
      </c>
    </row>
    <row r="23" spans="1:2" x14ac:dyDescent="0.3">
      <c r="A23" s="180" t="e">
        <f>#REF!</f>
        <v>#REF!</v>
      </c>
      <c r="B23" s="180" t="e">
        <f t="shared" si="0"/>
        <v>#REF!</v>
      </c>
    </row>
    <row r="24" spans="1:2" x14ac:dyDescent="0.3">
      <c r="A24" s="180" t="e">
        <f>#REF!</f>
        <v>#REF!</v>
      </c>
      <c r="B24" s="180" t="e">
        <f t="shared" si="0"/>
        <v>#REF!</v>
      </c>
    </row>
    <row r="25" spans="1:2" x14ac:dyDescent="0.3">
      <c r="A25" s="180" t="e">
        <f>#REF!</f>
        <v>#REF!</v>
      </c>
      <c r="B25" s="180" t="e">
        <f t="shared" si="0"/>
        <v>#REF!</v>
      </c>
    </row>
    <row r="26" spans="1:2" x14ac:dyDescent="0.3">
      <c r="A26" s="180" t="e">
        <f>#REF!</f>
        <v>#REF!</v>
      </c>
      <c r="B26" s="180" t="e">
        <f t="shared" si="0"/>
        <v>#REF!</v>
      </c>
    </row>
    <row r="27" spans="1:2" x14ac:dyDescent="0.3">
      <c r="A27" s="180" t="e">
        <f>#REF!</f>
        <v>#REF!</v>
      </c>
      <c r="B27" s="180" t="e">
        <f t="shared" si="0"/>
        <v>#REF!</v>
      </c>
    </row>
    <row r="28" spans="1:2" x14ac:dyDescent="0.3">
      <c r="A28" s="180" t="e">
        <f>#REF!</f>
        <v>#REF!</v>
      </c>
      <c r="B28" s="180" t="e">
        <f t="shared" si="0"/>
        <v>#REF!</v>
      </c>
    </row>
    <row r="29" spans="1:2" x14ac:dyDescent="0.3">
      <c r="A29" s="180" t="e">
        <f>#REF!</f>
        <v>#REF!</v>
      </c>
      <c r="B29" s="180" t="e">
        <f t="shared" si="0"/>
        <v>#REF!</v>
      </c>
    </row>
    <row r="30" spans="1:2" x14ac:dyDescent="0.3">
      <c r="A30" s="180" t="e">
        <f>#REF!</f>
        <v>#REF!</v>
      </c>
      <c r="B30" s="180" t="e">
        <f t="shared" si="0"/>
        <v>#REF!</v>
      </c>
    </row>
    <row r="31" spans="1:2" x14ac:dyDescent="0.3">
      <c r="A31" s="180" t="e">
        <f>#REF!</f>
        <v>#REF!</v>
      </c>
      <c r="B31" s="180" t="e">
        <f t="shared" si="0"/>
        <v>#REF!</v>
      </c>
    </row>
    <row r="32" spans="1:2" x14ac:dyDescent="0.3">
      <c r="A32" s="180" t="e">
        <f>#REF!</f>
        <v>#REF!</v>
      </c>
      <c r="B32" s="180" t="e">
        <f t="shared" si="0"/>
        <v>#REF!</v>
      </c>
    </row>
    <row r="33" spans="1:2" x14ac:dyDescent="0.3">
      <c r="A33" s="180" t="e">
        <f>#REF!</f>
        <v>#REF!</v>
      </c>
      <c r="B33" s="180" t="e">
        <f t="shared" si="0"/>
        <v>#REF!</v>
      </c>
    </row>
    <row r="38" spans="1:2" x14ac:dyDescent="0.3">
      <c r="A38" s="43" t="s">
        <v>443</v>
      </c>
    </row>
    <row r="39" spans="1:2" x14ac:dyDescent="0.3">
      <c r="A39" s="43" t="s">
        <v>444</v>
      </c>
    </row>
    <row r="40" spans="1:2" x14ac:dyDescent="0.3">
      <c r="A40" s="43" t="s">
        <v>445</v>
      </c>
    </row>
    <row r="41" spans="1:2" x14ac:dyDescent="0.3">
      <c r="A41" s="43" t="s">
        <v>446</v>
      </c>
    </row>
    <row r="42" spans="1:2" x14ac:dyDescent="0.3">
      <c r="A42" s="43" t="s">
        <v>447</v>
      </c>
    </row>
    <row r="43" spans="1:2" x14ac:dyDescent="0.3">
      <c r="A43" s="43" t="s">
        <v>448</v>
      </c>
    </row>
    <row r="44" spans="1:2" x14ac:dyDescent="0.3">
      <c r="A44" s="43" t="s">
        <v>449</v>
      </c>
    </row>
    <row r="45" spans="1:2" x14ac:dyDescent="0.3">
      <c r="A45" s="43" t="s">
        <v>450</v>
      </c>
    </row>
    <row r="48" spans="1:2" x14ac:dyDescent="0.3">
      <c r="A48" s="43" t="s">
        <v>451</v>
      </c>
    </row>
    <row r="49" spans="1:1" x14ac:dyDescent="0.3">
      <c r="A49" s="43" t="s">
        <v>452</v>
      </c>
    </row>
    <row r="50" spans="1:1" x14ac:dyDescent="0.3">
      <c r="A50" s="43" t="s">
        <v>453</v>
      </c>
    </row>
    <row r="51" spans="1:1" x14ac:dyDescent="0.3">
      <c r="A51" s="43" t="s">
        <v>454</v>
      </c>
    </row>
    <row r="52" spans="1:1" x14ac:dyDescent="0.3">
      <c r="A52" s="43" t="s">
        <v>455</v>
      </c>
    </row>
    <row r="53" spans="1:1" x14ac:dyDescent="0.3">
      <c r="A53" s="43" t="s">
        <v>456</v>
      </c>
    </row>
    <row r="54" spans="1:1" x14ac:dyDescent="0.3">
      <c r="A54" s="43" t="s">
        <v>457</v>
      </c>
    </row>
    <row r="55" spans="1:1" x14ac:dyDescent="0.3">
      <c r="A55" s="43" t="s">
        <v>307</v>
      </c>
    </row>
    <row r="58" spans="1:1" x14ac:dyDescent="0.3">
      <c r="A58" s="43" t="s">
        <v>458</v>
      </c>
    </row>
    <row r="59" spans="1:1" x14ac:dyDescent="0.3">
      <c r="A59" s="43" t="s">
        <v>459</v>
      </c>
    </row>
    <row r="60" spans="1:1" x14ac:dyDescent="0.3">
      <c r="A60" s="43" t="s">
        <v>460</v>
      </c>
    </row>
    <row r="61" spans="1:1" x14ac:dyDescent="0.3">
      <c r="A61" s="43" t="s">
        <v>461</v>
      </c>
    </row>
    <row r="62" spans="1:1" x14ac:dyDescent="0.3">
      <c r="A62" s="43" t="s">
        <v>462</v>
      </c>
    </row>
    <row r="65" spans="1:1" x14ac:dyDescent="0.3">
      <c r="A65" s="43" t="s">
        <v>463</v>
      </c>
    </row>
    <row r="66" spans="1:1" x14ac:dyDescent="0.3">
      <c r="A66" s="43" t="s">
        <v>464</v>
      </c>
    </row>
    <row r="67" spans="1:1" x14ac:dyDescent="0.3">
      <c r="A67" s="43" t="s">
        <v>462</v>
      </c>
    </row>
    <row r="70" spans="1:1" x14ac:dyDescent="0.3">
      <c r="A70" s="43" t="s">
        <v>465</v>
      </c>
    </row>
    <row r="71" spans="1:1" x14ac:dyDescent="0.3">
      <c r="A71" s="43" t="s">
        <v>466</v>
      </c>
    </row>
    <row r="72" spans="1:1" x14ac:dyDescent="0.3">
      <c r="A72" s="43" t="s">
        <v>467</v>
      </c>
    </row>
    <row r="73" spans="1:1" x14ac:dyDescent="0.3">
      <c r="A73" s="43" t="s">
        <v>468</v>
      </c>
    </row>
    <row r="74" spans="1:1" x14ac:dyDescent="0.3">
      <c r="A74" s="43" t="s">
        <v>469</v>
      </c>
    </row>
    <row r="77" spans="1:1" x14ac:dyDescent="0.3">
      <c r="A77" s="43" t="s">
        <v>470</v>
      </c>
    </row>
    <row r="78" spans="1:1" x14ac:dyDescent="0.3">
      <c r="A78" s="43" t="s">
        <v>471</v>
      </c>
    </row>
    <row r="79" spans="1:1" x14ac:dyDescent="0.3">
      <c r="A79" s="43" t="s">
        <v>472</v>
      </c>
    </row>
    <row r="80" spans="1:1" x14ac:dyDescent="0.3">
      <c r="A80" s="43" t="s">
        <v>473</v>
      </c>
    </row>
    <row r="81" spans="1:1" x14ac:dyDescent="0.3">
      <c r="A81" s="43" t="s">
        <v>474</v>
      </c>
    </row>
    <row r="82" spans="1:1" x14ac:dyDescent="0.3">
      <c r="A82" s="43" t="s">
        <v>475</v>
      </c>
    </row>
    <row r="83" spans="1:1" x14ac:dyDescent="0.3">
      <c r="A83" s="43" t="s">
        <v>476</v>
      </c>
    </row>
    <row r="84" spans="1:1" x14ac:dyDescent="0.3">
      <c r="A84" s="43" t="s">
        <v>441</v>
      </c>
    </row>
    <row r="87" spans="1:1" x14ac:dyDescent="0.3">
      <c r="A87" s="43" t="s">
        <v>477</v>
      </c>
    </row>
    <row r="88" spans="1:1" x14ac:dyDescent="0.3">
      <c r="A88" s="43" t="s">
        <v>478</v>
      </c>
    </row>
    <row r="89" spans="1:1" x14ac:dyDescent="0.3">
      <c r="A89" s="43" t="s">
        <v>479</v>
      </c>
    </row>
    <row r="90" spans="1:1" x14ac:dyDescent="0.3">
      <c r="A90" s="43" t="s">
        <v>480</v>
      </c>
    </row>
    <row r="91" spans="1:1" x14ac:dyDescent="0.3">
      <c r="A91" s="43" t="s">
        <v>481</v>
      </c>
    </row>
    <row r="92" spans="1:1" x14ac:dyDescent="0.3">
      <c r="A92" s="43" t="s">
        <v>482</v>
      </c>
    </row>
    <row r="93" spans="1:1" x14ac:dyDescent="0.3">
      <c r="A93" s="43" t="s">
        <v>441</v>
      </c>
    </row>
    <row r="96" spans="1:1" x14ac:dyDescent="0.3">
      <c r="A96" s="43" t="s">
        <v>483</v>
      </c>
    </row>
    <row r="97" spans="1:1" x14ac:dyDescent="0.3">
      <c r="A97" s="43" t="s">
        <v>484</v>
      </c>
    </row>
    <row r="98" spans="1:1" x14ac:dyDescent="0.3">
      <c r="A98" s="43" t="s">
        <v>485</v>
      </c>
    </row>
    <row r="99" spans="1:1" x14ac:dyDescent="0.3">
      <c r="A99" s="43" t="s">
        <v>42</v>
      </c>
    </row>
    <row r="100" spans="1:1" x14ac:dyDescent="0.3">
      <c r="A100" s="43" t="s">
        <v>486</v>
      </c>
    </row>
    <row r="101" spans="1:1" x14ac:dyDescent="0.3">
      <c r="A101" s="43" t="s">
        <v>45</v>
      </c>
    </row>
    <row r="102" spans="1:1" x14ac:dyDescent="0.3">
      <c r="A102" s="43" t="s">
        <v>487</v>
      </c>
    </row>
    <row r="103" spans="1:1" x14ac:dyDescent="0.3">
      <c r="A103" s="43" t="s">
        <v>488</v>
      </c>
    </row>
    <row r="104" spans="1:1" x14ac:dyDescent="0.3">
      <c r="A104" s="43" t="s">
        <v>489</v>
      </c>
    </row>
    <row r="107" spans="1:1" x14ac:dyDescent="0.3">
      <c r="A107" s="43" t="s">
        <v>490</v>
      </c>
    </row>
    <row r="108" spans="1:1" x14ac:dyDescent="0.3">
      <c r="A108" s="43" t="s">
        <v>491</v>
      </c>
    </row>
    <row r="109" spans="1:1" x14ac:dyDescent="0.3">
      <c r="A109" s="43" t="s">
        <v>492</v>
      </c>
    </row>
    <row r="110" spans="1:1" x14ac:dyDescent="0.3">
      <c r="A110" s="43" t="s">
        <v>493</v>
      </c>
    </row>
    <row r="111" spans="1:1" x14ac:dyDescent="0.3">
      <c r="A111" s="43" t="s">
        <v>494</v>
      </c>
    </row>
    <row r="112" spans="1:1" x14ac:dyDescent="0.3">
      <c r="A112" s="43" t="s">
        <v>495</v>
      </c>
    </row>
    <row r="113" spans="1:1" x14ac:dyDescent="0.3">
      <c r="A113" s="43" t="s">
        <v>462</v>
      </c>
    </row>
    <row r="116" spans="1:1" x14ac:dyDescent="0.3">
      <c r="A116" s="43" t="s">
        <v>496</v>
      </c>
    </row>
    <row r="117" spans="1:1" x14ac:dyDescent="0.3">
      <c r="A117" s="43" t="s">
        <v>497</v>
      </c>
    </row>
    <row r="118" spans="1:1" x14ac:dyDescent="0.3">
      <c r="A118" s="43" t="s">
        <v>498</v>
      </c>
    </row>
    <row r="121" spans="1:1" x14ac:dyDescent="0.3">
      <c r="A121" s="43" t="s">
        <v>499</v>
      </c>
    </row>
    <row r="122" spans="1:1" x14ac:dyDescent="0.3">
      <c r="A122" s="43" t="s">
        <v>500</v>
      </c>
    </row>
    <row r="123" spans="1:1" x14ac:dyDescent="0.3">
      <c r="A123" s="43" t="s">
        <v>501</v>
      </c>
    </row>
    <row r="124" spans="1:1" x14ac:dyDescent="0.3">
      <c r="A124" s="43" t="s">
        <v>502</v>
      </c>
    </row>
    <row r="127" spans="1:1" x14ac:dyDescent="0.3">
      <c r="A127" s="43" t="s">
        <v>503</v>
      </c>
    </row>
    <row r="128" spans="1:1" x14ac:dyDescent="0.3">
      <c r="A128" s="43" t="s">
        <v>504</v>
      </c>
    </row>
    <row r="129" spans="1:1" x14ac:dyDescent="0.3">
      <c r="A129" s="43" t="s">
        <v>505</v>
      </c>
    </row>
    <row r="130" spans="1:1" x14ac:dyDescent="0.3">
      <c r="A130" s="43" t="s">
        <v>506</v>
      </c>
    </row>
    <row r="131" spans="1:1" x14ac:dyDescent="0.3">
      <c r="A131" s="43" t="s">
        <v>507</v>
      </c>
    </row>
    <row r="132" spans="1:1" x14ac:dyDescent="0.3">
      <c r="A132" s="43" t="s">
        <v>463</v>
      </c>
    </row>
    <row r="133" spans="1:1" x14ac:dyDescent="0.3">
      <c r="A133" s="43" t="s">
        <v>464</v>
      </c>
    </row>
    <row r="134" spans="1:1" x14ac:dyDescent="0.3">
      <c r="A134" s="43" t="s">
        <v>508</v>
      </c>
    </row>
    <row r="135" spans="1:1" x14ac:dyDescent="0.3">
      <c r="A135" s="43" t="s">
        <v>509</v>
      </c>
    </row>
    <row r="136" spans="1:1" x14ac:dyDescent="0.3">
      <c r="A136" s="43" t="s">
        <v>510</v>
      </c>
    </row>
    <row r="137" spans="1:1" x14ac:dyDescent="0.3">
      <c r="A137" s="43" t="s">
        <v>462</v>
      </c>
    </row>
    <row r="140" spans="1:1" x14ac:dyDescent="0.3">
      <c r="A140" s="43" t="s">
        <v>511</v>
      </c>
    </row>
    <row r="141" spans="1:1" x14ac:dyDescent="0.3">
      <c r="A141" s="43" t="s">
        <v>512</v>
      </c>
    </row>
    <row r="142" spans="1:1" x14ac:dyDescent="0.3">
      <c r="A142" s="43" t="s">
        <v>513</v>
      </c>
    </row>
    <row r="143" spans="1:1" x14ac:dyDescent="0.3">
      <c r="A143" s="43" t="s">
        <v>441</v>
      </c>
    </row>
    <row r="146" spans="1:1" x14ac:dyDescent="0.3">
      <c r="A146" s="43" t="s">
        <v>514</v>
      </c>
    </row>
    <row r="147" spans="1:1" x14ac:dyDescent="0.3">
      <c r="A147" s="43" t="s">
        <v>515</v>
      </c>
    </row>
    <row r="148" spans="1:1" x14ac:dyDescent="0.3">
      <c r="A148" s="43" t="s">
        <v>516</v>
      </c>
    </row>
    <row r="149" spans="1:1" x14ac:dyDescent="0.3">
      <c r="A149" s="43" t="s">
        <v>441</v>
      </c>
    </row>
    <row r="152" spans="1:1" x14ac:dyDescent="0.3">
      <c r="A152" s="43" t="s">
        <v>517</v>
      </c>
    </row>
    <row r="153" spans="1:1" x14ac:dyDescent="0.3">
      <c r="A153" s="43" t="s">
        <v>518</v>
      </c>
    </row>
    <row r="154" spans="1:1" x14ac:dyDescent="0.3">
      <c r="A154" s="43" t="s">
        <v>441</v>
      </c>
    </row>
    <row r="157" spans="1:1" x14ac:dyDescent="0.3">
      <c r="A157" s="43" t="s">
        <v>519</v>
      </c>
    </row>
    <row r="158" spans="1:1" x14ac:dyDescent="0.3">
      <c r="A158" s="43" t="s">
        <v>520</v>
      </c>
    </row>
    <row r="159" spans="1:1" x14ac:dyDescent="0.3">
      <c r="A159" s="43" t="s">
        <v>521</v>
      </c>
    </row>
    <row r="160" spans="1:1" x14ac:dyDescent="0.3">
      <c r="A160" s="43" t="s">
        <v>522</v>
      </c>
    </row>
    <row r="161" spans="1:1" x14ac:dyDescent="0.3">
      <c r="A161" s="43" t="s">
        <v>523</v>
      </c>
    </row>
    <row r="162" spans="1:1" x14ac:dyDescent="0.3">
      <c r="A162" s="43" t="s">
        <v>524</v>
      </c>
    </row>
    <row r="163" spans="1:1" x14ac:dyDescent="0.3">
      <c r="A163" s="43" t="s">
        <v>441</v>
      </c>
    </row>
    <row r="166" spans="1:1" x14ac:dyDescent="0.3">
      <c r="A166" s="43" t="s">
        <v>525</v>
      </c>
    </row>
    <row r="167" spans="1:1" x14ac:dyDescent="0.3">
      <c r="A167" s="43" t="s">
        <v>526</v>
      </c>
    </row>
    <row r="168" spans="1:1" x14ac:dyDescent="0.3">
      <c r="A168" s="43" t="s">
        <v>527</v>
      </c>
    </row>
    <row r="169" spans="1:1" x14ac:dyDescent="0.3">
      <c r="A169" s="43" t="s">
        <v>528</v>
      </c>
    </row>
    <row r="171" spans="1:1" x14ac:dyDescent="0.3">
      <c r="A171" s="43" t="s">
        <v>529</v>
      </c>
    </row>
    <row r="172" spans="1:1" x14ac:dyDescent="0.3">
      <c r="A172" s="43" t="s">
        <v>530</v>
      </c>
    </row>
    <row r="173" spans="1:1" x14ac:dyDescent="0.3">
      <c r="A173" s="43" t="s">
        <v>531</v>
      </c>
    </row>
    <row r="176" spans="1:1" x14ac:dyDescent="0.3">
      <c r="A176" s="43" t="s">
        <v>532</v>
      </c>
    </row>
    <row r="177" spans="1:1" x14ac:dyDescent="0.3">
      <c r="A177" s="43" t="s">
        <v>533</v>
      </c>
    </row>
    <row r="178" spans="1:1" x14ac:dyDescent="0.3">
      <c r="A178" s="43" t="s">
        <v>534</v>
      </c>
    </row>
    <row r="179" spans="1:1" x14ac:dyDescent="0.3">
      <c r="A179" s="43" t="s">
        <v>535</v>
      </c>
    </row>
    <row r="180" spans="1:1" x14ac:dyDescent="0.3">
      <c r="A180" s="43" t="s">
        <v>123</v>
      </c>
    </row>
    <row r="181" spans="1:1" x14ac:dyDescent="0.3">
      <c r="A181" s="43" t="s">
        <v>536</v>
      </c>
    </row>
    <row r="182" spans="1:1" x14ac:dyDescent="0.3">
      <c r="A182" s="43" t="s">
        <v>537</v>
      </c>
    </row>
    <row r="183" spans="1:1" x14ac:dyDescent="0.3">
      <c r="A183" s="43" t="s">
        <v>538</v>
      </c>
    </row>
    <row r="184" spans="1:1" x14ac:dyDescent="0.3">
      <c r="A184" s="43" t="s">
        <v>441</v>
      </c>
    </row>
    <row r="187" spans="1:1" x14ac:dyDescent="0.3">
      <c r="A187" s="43" t="s">
        <v>539</v>
      </c>
    </row>
    <row r="188" spans="1:1" x14ac:dyDescent="0.3">
      <c r="A188" s="43" t="s">
        <v>540</v>
      </c>
    </row>
    <row r="189" spans="1:1" x14ac:dyDescent="0.3">
      <c r="A189" s="127" t="s">
        <v>541</v>
      </c>
    </row>
    <row r="190" spans="1:1" x14ac:dyDescent="0.3">
      <c r="A190" s="43" t="s">
        <v>542</v>
      </c>
    </row>
    <row r="191" spans="1:1" x14ac:dyDescent="0.3">
      <c r="A191" s="127"/>
    </row>
  </sheetData>
  <sheetProtection algorithmName="SHA-512" hashValue="7p2hwhjv8o1m8i7931AeE3UI/pgiflINKWnykhrbkL6XyqiCKxBZpqitkB8geujL/Av3MB2frBuauhHGUMRb6A==" saltValue="mdd3+Jop/CwISmgan7u/7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2024-05-01T18:51:16+00:00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2006/metadata/properties"/>
    <ds:schemaRef ds:uri="http://purl.org/dc/elements/1.1/"/>
    <ds:schemaRef ds:uri="http://purl.org/dc/dcmitype/"/>
    <ds:schemaRef ds:uri="af0aaecb-2d7c-43f0-9f94-ea8013dc6a3e"/>
    <ds:schemaRef ds:uri="http://schemas.microsoft.com/office/2006/documentManagement/types"/>
    <ds:schemaRef ds:uri="http://purl.org/dc/terms/"/>
    <ds:schemaRef ds:uri="http://schemas.microsoft.com/sharepoint/v3/fields"/>
    <ds:schemaRef ds:uri="http://schemas.microsoft.com/office/infopath/2007/PartnerControls"/>
    <ds:schemaRef ds:uri="http://schemas.openxmlformats.org/package/2006/metadata/core-properties"/>
    <ds:schemaRef ds:uri="http://schemas.microsoft.com/sharepoint/v3"/>
    <ds:schemaRef ds:uri="fca17280-b247-4e95-99cc-67d76af6c1ea"/>
    <ds:schemaRef ds:uri="http://schemas.microsoft.com/sharepoint.v3"/>
    <ds:schemaRef ds:uri="http://www.w3.org/XML/1998/namespace"/>
  </ds:schemaRefs>
</ds:datastoreItem>
</file>

<file path=customXml/itemProps2.xml><?xml version="1.0" encoding="utf-8"?>
<ds:datastoreItem xmlns:ds="http://schemas.openxmlformats.org/officeDocument/2006/customXml" ds:itemID="{1B31F087-026A-4F20-A5D7-94A6734E58E1}"/>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5621BE8E-1A22-4761-9237-81197351670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Intro</vt:lpstr>
      <vt:lpstr>Errata and FAQ</vt:lpstr>
      <vt:lpstr>Definitions</vt:lpstr>
      <vt:lpstr>Facility</vt:lpstr>
      <vt:lpstr>Composition</vt:lpstr>
      <vt:lpstr>HAP</vt:lpstr>
      <vt:lpstr>StorageVessels</vt:lpstr>
      <vt:lpstr>Lists</vt:lpstr>
      <vt:lpstr>BlowCalcs</vt:lpstr>
      <vt:lpstr>Cntrl1</vt:lpstr>
      <vt:lpstr>CntrlDevice</vt:lpstr>
      <vt:lpstr>CntrlIDListFinal</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Ellis, Wyatt</dc:creator>
  <cp:keywords/>
  <dc:description/>
  <cp:lastModifiedBy>Charlotte O'Donnell</cp:lastModifiedBy>
  <cp:revision/>
  <dcterms:created xsi:type="dcterms:W3CDTF">2022-10-27T13:16:05Z</dcterms:created>
  <dcterms:modified xsi:type="dcterms:W3CDTF">2024-04-26T19:20:37Z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