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0608" windowHeight="9300" firstSheet="1" activeTab="4"/>
  </bookViews>
  <sheets>
    <sheet name="SCUT (Hours by P-level)" sheetId="13" r:id="rId1"/>
    <sheet name="SCUT (Hours by Subtask) " sheetId="14" r:id="rId2"/>
    <sheet name="January 2020" sheetId="10" r:id="rId3"/>
    <sheet name="February 2020 " sheetId="15" r:id="rId4"/>
    <sheet name="March 2020" sheetId="16" r:id="rId5"/>
    <sheet name="Cumulative Record " sheetId="4" r:id="rId6"/>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 i="4" l="1"/>
  <c r="E5" i="4"/>
  <c r="D5" i="4"/>
  <c r="C5" i="4"/>
  <c r="B5" i="4"/>
  <c r="D13" i="16"/>
  <c r="D12" i="16"/>
  <c r="G12" i="16" s="1"/>
  <c r="D11" i="16"/>
  <c r="G11" i="16" s="1"/>
  <c r="D10" i="16"/>
  <c r="J10" i="16" s="1"/>
  <c r="K10" i="16" s="1"/>
  <c r="D9" i="16"/>
  <c r="J9" i="16" s="1"/>
  <c r="K9" i="16" s="1"/>
  <c r="D8" i="16"/>
  <c r="G8" i="16" s="1"/>
  <c r="D7" i="16"/>
  <c r="D6" i="16"/>
  <c r="J6" i="16" s="1"/>
  <c r="C21" i="16"/>
  <c r="C20" i="16"/>
  <c r="C19" i="16"/>
  <c r="H14" i="16"/>
  <c r="C14" i="16"/>
  <c r="I13" i="16"/>
  <c r="F13" i="16"/>
  <c r="J13" i="16"/>
  <c r="K13" i="16" s="1"/>
  <c r="I12" i="16"/>
  <c r="F12" i="16"/>
  <c r="I11" i="16"/>
  <c r="F11" i="16"/>
  <c r="I10" i="16"/>
  <c r="F10" i="16"/>
  <c r="I9" i="16"/>
  <c r="F9" i="16"/>
  <c r="I8" i="16"/>
  <c r="F8" i="16"/>
  <c r="I7" i="16"/>
  <c r="F7" i="16"/>
  <c r="I6" i="16"/>
  <c r="I14" i="16" s="1"/>
  <c r="F6" i="16"/>
  <c r="F21" i="16" s="1"/>
  <c r="D21" i="16" l="1"/>
  <c r="D19" i="16"/>
  <c r="J11" i="16"/>
  <c r="K11" i="16" s="1"/>
  <c r="F19" i="16"/>
  <c r="G10" i="16"/>
  <c r="F20" i="16"/>
  <c r="F22" i="16" s="1"/>
  <c r="D20" i="16"/>
  <c r="J7" i="16"/>
  <c r="K7" i="16" s="1"/>
  <c r="C22" i="16"/>
  <c r="G6" i="16"/>
  <c r="G21" i="16" s="1"/>
  <c r="G7" i="16"/>
  <c r="J8" i="16"/>
  <c r="K8" i="16" s="1"/>
  <c r="J12" i="16"/>
  <c r="K12" i="16" s="1"/>
  <c r="D14" i="16"/>
  <c r="F14" i="16"/>
  <c r="G9" i="16"/>
  <c r="G13" i="16"/>
  <c r="K6" i="16"/>
  <c r="F7" i="15"/>
  <c r="G20" i="16" l="1"/>
  <c r="D22" i="16"/>
  <c r="G19" i="16"/>
  <c r="G22" i="16" s="1"/>
  <c r="K14" i="16"/>
  <c r="G14" i="16"/>
  <c r="J14" i="16"/>
  <c r="C21" i="15"/>
  <c r="C20" i="15"/>
  <c r="C19" i="15"/>
  <c r="H14" i="15"/>
  <c r="C14" i="15"/>
  <c r="B4" i="4" s="1"/>
  <c r="I13" i="15"/>
  <c r="F13" i="15"/>
  <c r="I12" i="15"/>
  <c r="F12" i="15"/>
  <c r="I11" i="15"/>
  <c r="F11" i="15"/>
  <c r="I10" i="15"/>
  <c r="F10" i="15"/>
  <c r="I9" i="15"/>
  <c r="F9" i="15"/>
  <c r="I8" i="15"/>
  <c r="F8" i="15"/>
  <c r="I7" i="15"/>
  <c r="I6" i="15"/>
  <c r="F6" i="15"/>
  <c r="I14" i="15" l="1"/>
  <c r="F14" i="15"/>
  <c r="D4" i="4" s="1"/>
  <c r="F19" i="15"/>
  <c r="F20" i="15"/>
  <c r="C22" i="15"/>
  <c r="F21" i="15"/>
  <c r="C21" i="10"/>
  <c r="C20" i="10"/>
  <c r="C19" i="10"/>
  <c r="F22" i="15" l="1"/>
  <c r="K15" i="14"/>
  <c r="M15" i="14" s="1"/>
  <c r="L15" i="14"/>
  <c r="K16" i="14"/>
  <c r="L16" i="14"/>
  <c r="M16" i="14"/>
  <c r="K17" i="14"/>
  <c r="M17" i="14" s="1"/>
  <c r="L17" i="14"/>
  <c r="C15" i="14" s="1"/>
  <c r="K18" i="14"/>
  <c r="M18" i="14" s="1"/>
  <c r="D18" i="14" s="1"/>
  <c r="L18" i="14"/>
  <c r="K19" i="14"/>
  <c r="M19" i="14" s="1"/>
  <c r="L19" i="14"/>
  <c r="K20" i="14"/>
  <c r="M20" i="14" s="1"/>
  <c r="L20" i="14"/>
  <c r="K21" i="14"/>
  <c r="M21" i="14" s="1"/>
  <c r="L21" i="14"/>
  <c r="K22" i="14"/>
  <c r="M22" i="14" s="1"/>
  <c r="L22" i="14"/>
  <c r="K23" i="14"/>
  <c r="M23" i="14" s="1"/>
  <c r="L23" i="14"/>
  <c r="I15" i="13"/>
  <c r="K15" i="13" s="1"/>
  <c r="J15" i="13"/>
  <c r="I16" i="13"/>
  <c r="K16" i="13" s="1"/>
  <c r="J16" i="13"/>
  <c r="I17" i="13"/>
  <c r="K17" i="13" s="1"/>
  <c r="J17" i="13"/>
  <c r="L25" i="14" l="1"/>
  <c r="M31" i="14" s="1"/>
  <c r="J19" i="13"/>
  <c r="K25" i="13" s="1"/>
  <c r="D15" i="14"/>
  <c r="C18" i="14"/>
  <c r="C21" i="14"/>
  <c r="D21" i="14"/>
  <c r="D25" i="14"/>
  <c r="M25" i="14"/>
  <c r="M28" i="14" s="1"/>
  <c r="M32" i="14" s="1"/>
  <c r="K19" i="13"/>
  <c r="K22" i="13" s="1"/>
  <c r="K26" i="13" s="1"/>
  <c r="C25" i="14" l="1"/>
  <c r="D7" i="10"/>
  <c r="D7" i="15" s="1"/>
  <c r="D8" i="10"/>
  <c r="D9" i="10"/>
  <c r="D9" i="15" s="1"/>
  <c r="D10" i="10"/>
  <c r="D11" i="10"/>
  <c r="D12" i="10"/>
  <c r="D13" i="10"/>
  <c r="D6" i="10"/>
  <c r="D6" i="15" s="1"/>
  <c r="H14" i="10"/>
  <c r="C14" i="10"/>
  <c r="B3" i="4" s="1"/>
  <c r="I13" i="10"/>
  <c r="F13" i="10"/>
  <c r="I12" i="10"/>
  <c r="F12" i="10"/>
  <c r="I11" i="10"/>
  <c r="F11" i="10"/>
  <c r="I10" i="10"/>
  <c r="F10" i="10"/>
  <c r="I9" i="10"/>
  <c r="F9" i="10"/>
  <c r="J9" i="10"/>
  <c r="K9" i="10" s="1"/>
  <c r="I8" i="10"/>
  <c r="F8" i="10"/>
  <c r="I7" i="10"/>
  <c r="F7" i="10"/>
  <c r="J7" i="10"/>
  <c r="K7" i="10" s="1"/>
  <c r="I6" i="10"/>
  <c r="F6" i="10"/>
  <c r="F21" i="10" s="1"/>
  <c r="J13" i="10" l="1"/>
  <c r="K13" i="10" s="1"/>
  <c r="D13" i="15"/>
  <c r="G12" i="10"/>
  <c r="D12" i="15"/>
  <c r="J9" i="15"/>
  <c r="K9" i="15" s="1"/>
  <c r="G9" i="15"/>
  <c r="J11" i="10"/>
  <c r="K11" i="10" s="1"/>
  <c r="D11" i="15"/>
  <c r="G8" i="10"/>
  <c r="D8" i="15"/>
  <c r="J7" i="15"/>
  <c r="K7" i="15" s="1"/>
  <c r="G7" i="15"/>
  <c r="D20" i="15"/>
  <c r="G10" i="10"/>
  <c r="D10" i="15"/>
  <c r="J6" i="15"/>
  <c r="D21" i="15"/>
  <c r="G6" i="15"/>
  <c r="F19" i="10"/>
  <c r="J10" i="10"/>
  <c r="K10" i="10" s="1"/>
  <c r="D19" i="10"/>
  <c r="F20" i="10"/>
  <c r="D20" i="10"/>
  <c r="J6" i="10"/>
  <c r="K6" i="10" s="1"/>
  <c r="D21" i="10"/>
  <c r="G13" i="10"/>
  <c r="J8" i="10"/>
  <c r="K8" i="10" s="1"/>
  <c r="G6" i="10"/>
  <c r="G21" i="10" s="1"/>
  <c r="J12" i="10"/>
  <c r="K12" i="10" s="1"/>
  <c r="G11" i="10"/>
  <c r="F14" i="10"/>
  <c r="D3" i="4" s="1"/>
  <c r="G7" i="10"/>
  <c r="G9" i="10"/>
  <c r="I14" i="10"/>
  <c r="D14" i="10"/>
  <c r="C3" i="4" s="1"/>
  <c r="G12" i="15" l="1"/>
  <c r="J12" i="15"/>
  <c r="K12" i="15" s="1"/>
  <c r="K6" i="15"/>
  <c r="J10" i="15"/>
  <c r="K10" i="15" s="1"/>
  <c r="G10" i="15"/>
  <c r="D19" i="15"/>
  <c r="D22" i="15" s="1"/>
  <c r="G21" i="15"/>
  <c r="G8" i="15"/>
  <c r="G20" i="15" s="1"/>
  <c r="J8" i="15"/>
  <c r="K8" i="15" s="1"/>
  <c r="J13" i="15"/>
  <c r="K13" i="15" s="1"/>
  <c r="G13" i="15"/>
  <c r="J11" i="15"/>
  <c r="K11" i="15" s="1"/>
  <c r="G11" i="15"/>
  <c r="D14" i="15"/>
  <c r="C4" i="4" s="1"/>
  <c r="G19" i="10"/>
  <c r="G20" i="10"/>
  <c r="K14" i="10"/>
  <c r="E3" i="4" s="1"/>
  <c r="J14" i="10"/>
  <c r="F3" i="4" s="1"/>
  <c r="G14" i="10"/>
  <c r="G14" i="15" l="1"/>
  <c r="G19" i="15"/>
  <c r="G22" i="15" s="1"/>
  <c r="K14" i="15"/>
  <c r="E4" i="4" s="1"/>
  <c r="J14" i="15"/>
  <c r="F4" i="4" s="1"/>
  <c r="C22" i="10"/>
  <c r="F22" i="10" l="1"/>
  <c r="D22" i="10" l="1"/>
  <c r="G22" i="10" l="1"/>
</calcChain>
</file>

<file path=xl/sharedStrings.xml><?xml version="1.0" encoding="utf-8"?>
<sst xmlns="http://schemas.openxmlformats.org/spreadsheetml/2006/main" count="215" uniqueCount="119">
  <si>
    <t>Task ID Number:</t>
  </si>
  <si>
    <t xml:space="preserve"> </t>
  </si>
  <si>
    <t>Regular Hours</t>
  </si>
  <si>
    <t>Skill Level No.</t>
  </si>
  <si>
    <t>No. Persons</t>
  </si>
  <si>
    <t>No. Hours</t>
  </si>
  <si>
    <t>Rate Discount  %</t>
  </si>
  <si>
    <t>Total Dollar Amount</t>
  </si>
  <si>
    <t>LABOR</t>
  </si>
  <si>
    <t>Sub-Contractor Name:</t>
  </si>
  <si>
    <t xml:space="preserve">Task Title:  </t>
  </si>
  <si>
    <t>Senior Research Associate</t>
  </si>
  <si>
    <t>P-Level</t>
  </si>
  <si>
    <t>Full Professor</t>
  </si>
  <si>
    <t>Grand Total</t>
    <phoneticPr fontId="14" type="noConversion"/>
  </si>
  <si>
    <t>P4</t>
    <phoneticPr fontId="14" type="noConversion"/>
  </si>
  <si>
    <t>P3</t>
    <phoneticPr fontId="14" type="noConversion"/>
  </si>
  <si>
    <t>P1</t>
    <phoneticPr fontId="14" type="noConversion"/>
  </si>
  <si>
    <t>Sum of Cumulative Billed</t>
  </si>
  <si>
    <t>Sum of Current Due</t>
  </si>
  <si>
    <t>Average of Billing Rate</t>
  </si>
  <si>
    <t>Sum of Cumulative Hours</t>
  </si>
  <si>
    <t>Sum of Current Hours</t>
  </si>
  <si>
    <t>Row Labels</t>
  </si>
  <si>
    <t>Rest Funding</t>
  </si>
  <si>
    <t>Rest Hours</t>
  </si>
  <si>
    <t>Funding Cap</t>
  </si>
  <si>
    <t>Hours Cap</t>
  </si>
  <si>
    <t>Cumulative Billed</t>
  </si>
  <si>
    <t>Current Due</t>
  </si>
  <si>
    <t>Billing Rate</t>
  </si>
  <si>
    <t>Cumulative Hours</t>
  </si>
  <si>
    <t>Current Hours</t>
  </si>
  <si>
    <t>Rate Category</t>
  </si>
  <si>
    <t>ABaCAS enhancement/development</t>
    <phoneticPr fontId="4" type="noConversion"/>
  </si>
  <si>
    <t>Month</t>
  </si>
  <si>
    <t>Hours Balance</t>
  </si>
  <si>
    <t>Balance</t>
  </si>
  <si>
    <t>Dollars</t>
  </si>
  <si>
    <t>Acc. Hours</t>
  </si>
  <si>
    <t>Hours billed</t>
  </si>
  <si>
    <t>Element 5</t>
    <phoneticPr fontId="3" type="noConversion"/>
  </si>
  <si>
    <t xml:space="preserve"> </t>
    <phoneticPr fontId="3" type="noConversion"/>
  </si>
  <si>
    <t>Period of Performance:</t>
    <phoneticPr fontId="3" type="noConversion"/>
  </si>
  <si>
    <t>"Air Benefit and Cost and Attainment Assessment System” (ABaCAS) Development Support</t>
    <phoneticPr fontId="3" type="noConversion"/>
  </si>
  <si>
    <t>/</t>
    <phoneticPr fontId="3" type="noConversion"/>
  </si>
  <si>
    <t>Full Professor/Yun Zhu</t>
  </si>
  <si>
    <t>Senior Research Associate/Zhenhua Zhu</t>
  </si>
  <si>
    <t>Senior Research Associate/Yong Tian</t>
  </si>
  <si>
    <t>Senior Research Associate/Shicheng Long</t>
  </si>
  <si>
    <t>Total</t>
  </si>
  <si>
    <t>/</t>
  </si>
  <si>
    <t>Research Assistant student/Jinying Huang</t>
    <phoneticPr fontId="3" type="noConversion"/>
  </si>
  <si>
    <t>Research Assistant student/Zhifang Li</t>
    <phoneticPr fontId="3" type="noConversion"/>
  </si>
  <si>
    <t>Research Assistant student/Xinli Sun</t>
    <phoneticPr fontId="3" type="noConversion"/>
  </si>
  <si>
    <t>Research Assistant student/Ruolin Huang</t>
    <phoneticPr fontId="3" type="noConversion"/>
  </si>
  <si>
    <r>
      <t>South China University of Technology, Guangzhou, China (with Tsinghua University,</t>
    </r>
    <r>
      <rPr>
        <b/>
        <sz val="14"/>
        <color rgb="FFFF0000"/>
        <rFont val="Arial"/>
        <family val="2"/>
      </rPr>
      <t xml:space="preserve"> </t>
    </r>
    <r>
      <rPr>
        <b/>
        <sz val="14"/>
        <rFont val="Arial"/>
        <family val="2"/>
      </rPr>
      <t>Guangzhou Urban Environmental Cloud Information Technology R&amp;D Co.ltd)</t>
    </r>
    <phoneticPr fontId="4" type="noConversion"/>
  </si>
  <si>
    <t>WORK ASSIGN. No.</t>
    <phoneticPr fontId="4" type="noConversion"/>
  </si>
  <si>
    <t>Task 9</t>
    <phoneticPr fontId="14" type="noConversion"/>
  </si>
  <si>
    <t>Sub-Contract Grand Total Expense</t>
    <phoneticPr fontId="3" type="noConversion"/>
  </si>
  <si>
    <t>Sub-Contract Grand Total Hours</t>
    <phoneticPr fontId="3" type="noConversion"/>
  </si>
  <si>
    <t>TOTAL Sub-Contractor Cost Task 9</t>
    <phoneticPr fontId="4" type="noConversion"/>
  </si>
  <si>
    <t>P1</t>
    <phoneticPr fontId="3" type="noConversion"/>
  </si>
  <si>
    <t>Jinying Huang, Zhifang Li, Xinli Sun, Ruolin Huang</t>
    <phoneticPr fontId="4" type="noConversion"/>
  </si>
  <si>
    <t>Research Assistant student</t>
    <phoneticPr fontId="4" type="noConversion"/>
  </si>
  <si>
    <t>P3</t>
    <phoneticPr fontId="3" type="noConversion"/>
  </si>
  <si>
    <t>Zhenhua Zhu, Shicheng Long, Yong Tian( Guangzhou Urban Environmental Cloud Information Technology R&amp;D Co.ltd)</t>
    <phoneticPr fontId="3" type="noConversion"/>
  </si>
  <si>
    <t>P4</t>
    <phoneticPr fontId="3" type="noConversion"/>
  </si>
  <si>
    <t>Dr. Yun Zhu</t>
    <phoneticPr fontId="4" type="noConversion"/>
  </si>
  <si>
    <t>Total Hours</t>
    <phoneticPr fontId="3" type="noConversion"/>
  </si>
  <si>
    <t>Dollar Amt.      Subtotal</t>
    <phoneticPr fontId="3" type="noConversion"/>
  </si>
  <si>
    <t>Quoted Rate</t>
    <phoneticPr fontId="3" type="noConversion"/>
  </si>
  <si>
    <t>SCUT and UECIT Staff</t>
    <phoneticPr fontId="4" type="noConversion"/>
  </si>
  <si>
    <t>LOE Description</t>
    <phoneticPr fontId="4" type="noConversion"/>
  </si>
  <si>
    <t>Develop a NEXUS Multi-Pollutant Analysis Tool prototype (NEXUS)</t>
    <phoneticPr fontId="4" type="noConversion"/>
  </si>
  <si>
    <t>Task 9</t>
    <phoneticPr fontId="4" type="noConversion"/>
  </si>
  <si>
    <t>"Air Benefit and Cost and Attainment Assessment System” (ABaCAS) Development Support</t>
    <phoneticPr fontId="3" type="noConversion"/>
  </si>
  <si>
    <t>WORK ASSIGN. No.</t>
    <phoneticPr fontId="4" type="noConversion"/>
  </si>
  <si>
    <t>Period of Performance:</t>
    <phoneticPr fontId="3" type="noConversion"/>
  </si>
  <si>
    <t>EPA Contract No.</t>
    <phoneticPr fontId="3" type="noConversion"/>
  </si>
  <si>
    <r>
      <t>South China University of Technology, Guangzhou, China (with Tsinghua University,</t>
    </r>
    <r>
      <rPr>
        <b/>
        <sz val="14"/>
        <color rgb="FFFF0000"/>
        <rFont val="Arial"/>
        <family val="2"/>
      </rPr>
      <t xml:space="preserve"> </t>
    </r>
    <r>
      <rPr>
        <b/>
        <sz val="14"/>
        <rFont val="Arial"/>
        <family val="2"/>
      </rPr>
      <t>Guangzhou Urban Environmental Cloud Information Technology R&amp;D Co.ltd)</t>
    </r>
    <phoneticPr fontId="4" type="noConversion"/>
  </si>
  <si>
    <t>Sub-Contract Grand Total Expense</t>
    <phoneticPr fontId="3" type="noConversion"/>
  </si>
  <si>
    <t>Sub-Contract Grand Total Hours</t>
    <phoneticPr fontId="3" type="noConversion"/>
  </si>
  <si>
    <t>TOTAL Sub-Contractor Cost Task 9</t>
    <phoneticPr fontId="4" type="noConversion"/>
  </si>
  <si>
    <t>P1</t>
    <phoneticPr fontId="3" type="noConversion"/>
  </si>
  <si>
    <t>Jinying Huang, Zhifang Li, Xinli Sun, Ruolin Huang</t>
    <phoneticPr fontId="4" type="noConversion"/>
  </si>
  <si>
    <t>P3</t>
    <phoneticPr fontId="3" type="noConversion"/>
  </si>
  <si>
    <t>Zhenhua Zhu, Shicheng Long, Yong Tian</t>
    <phoneticPr fontId="3" type="noConversion"/>
  </si>
  <si>
    <t>P4</t>
    <phoneticPr fontId="3" type="noConversion"/>
  </si>
  <si>
    <t>Dr. Yun Zhu</t>
    <phoneticPr fontId="4" type="noConversion"/>
  </si>
  <si>
    <t xml:space="preserve"> Develop draft on-line User Manual and Quick Start Guide for the NEXUS tool as instructed by EPA</t>
    <phoneticPr fontId="3" type="noConversion"/>
  </si>
  <si>
    <t>Subtask 3</t>
    <phoneticPr fontId="3" type="noConversion"/>
  </si>
  <si>
    <t xml:space="preserve"> As Phase-2 effort, extend the NEXUS tool to allow user to select a region or metropolitan area and provide analysis and visualization functions of air quality and emissions information over the selected (or combined) region or metropolitan area of interest as instructed by EPA</t>
    <phoneticPr fontId="3" type="noConversion"/>
  </si>
  <si>
    <t>Subtask 2</t>
    <phoneticPr fontId="3" type="noConversion"/>
  </si>
  <si>
    <t xml:space="preserve"> As Phase-1 effort, develop a NEXUS multi-pollutant analysis tool prototype with user-friendly GUI to provide query and visualization functions of potential multi-pollutant air quality issues for PM2.5, O3, and air toxics over a national level as instructed by EPA</t>
    <phoneticPr fontId="3" type="noConversion"/>
  </si>
  <si>
    <t>Subtask 1</t>
    <phoneticPr fontId="3" type="noConversion"/>
  </si>
  <si>
    <t>Dollar Amount by P-level</t>
    <phoneticPr fontId="3" type="noConversion"/>
  </si>
  <si>
    <t>Hours by P-level</t>
    <phoneticPr fontId="3" type="noConversion"/>
  </si>
  <si>
    <t>Dollar Amt.      Subtotal</t>
    <phoneticPr fontId="3" type="noConversion"/>
  </si>
  <si>
    <t>Quoted Rate</t>
    <phoneticPr fontId="3" type="noConversion"/>
  </si>
  <si>
    <t>No. Hours</t>
    <phoneticPr fontId="3" type="noConversion"/>
  </si>
  <si>
    <t>No. Persons</t>
    <phoneticPr fontId="3" type="noConversion"/>
  </si>
  <si>
    <t>P-level</t>
    <phoneticPr fontId="3" type="noConversion"/>
  </si>
  <si>
    <t>SCUT and UECIT Staff</t>
    <phoneticPr fontId="4" type="noConversion"/>
  </si>
  <si>
    <t>Total Hours</t>
    <phoneticPr fontId="3" type="noConversion"/>
  </si>
  <si>
    <t>Subtask Description</t>
    <phoneticPr fontId="4" type="noConversion"/>
  </si>
  <si>
    <t>Subtask No.</t>
    <phoneticPr fontId="3" type="noConversion"/>
  </si>
  <si>
    <t>Develop a NEXUS Multi-Pollutant Analysis Tool prototype (NEXUS)</t>
    <phoneticPr fontId="3" type="noConversion"/>
  </si>
  <si>
    <t>Task 9</t>
    <phoneticPr fontId="4" type="noConversion"/>
  </si>
  <si>
    <t>EPA Contract No.</t>
    <phoneticPr fontId="3" type="noConversion"/>
  </si>
  <si>
    <t xml:space="preserve">January </t>
    <phoneticPr fontId="14" type="noConversion"/>
  </si>
  <si>
    <t>Hours Worked in January 2020</t>
    <phoneticPr fontId="14" type="noConversion"/>
  </si>
  <si>
    <t>February</t>
  </si>
  <si>
    <t>ET-D-12-044</t>
    <phoneticPr fontId="4" type="noConversion"/>
  </si>
  <si>
    <t>WA 5-03 Extension (Amendment No. 6)</t>
    <phoneticPr fontId="4" type="noConversion"/>
  </si>
  <si>
    <t>From 1/1/2020 to 3/31/2020 with 3 months options</t>
    <phoneticPr fontId="3" type="noConversion"/>
  </si>
  <si>
    <t>Hours Worked in March 2020</t>
    <phoneticPr fontId="14" type="noConversion"/>
  </si>
  <si>
    <t>Hours Worked in February 2020</t>
    <phoneticPr fontId="14" type="noConversion"/>
  </si>
  <si>
    <t>March</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</si>
</sst>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24" formatCode="\$#,##0_);[Red]\(\$#,##0\)"/>
    <numFmt numFmtId="176" formatCode="0.0"/>
    <numFmt numFmtId="177" formatCode="&quot;$&quot;#,##0.00"/>
    <numFmt numFmtId="178" formatCode="0_ "/>
    <numFmt numFmtId="179" formatCode="0.0%"/>
    <numFmt numFmtId="180" formatCode="0_);[Red]\(0\)"/>
    <numFmt numFmtId="181" formatCode="#,##0.00_ "/>
    <numFmt numFmtId="182" formatCode="\$#,##0;[Red]\$#,##0"/>
    <numFmt numFmtId="183" formatCode="\$#,##0;\-\$#,##0"/>
    <numFmt numFmtId="184" formatCode="\$#,##0.00;\-\$#,##0.00"/>
  </numFmts>
  <fonts count="29">
    <font>
      <sz val="11"/>
      <color theme="1"/>
      <name val="宋体"/>
      <family val="2"/>
      <scheme val="minor"/>
    </font>
    <font>
      <sz val="11"/>
      <color theme="1"/>
      <name val="宋体"/>
      <family val="2"/>
      <scheme val="minor"/>
    </font>
    <font>
      <b/>
      <sz val="10"/>
      <name val="Arial"/>
      <family val="2"/>
    </font>
    <font>
      <sz val="9"/>
      <name val="宋体"/>
      <family val="3"/>
      <charset val="134"/>
      <scheme val="minor"/>
    </font>
    <font>
      <sz val="8"/>
      <name val="Arial"/>
      <family val="2"/>
    </font>
    <font>
      <b/>
      <sz val="12"/>
      <name val="Arial"/>
      <family val="2"/>
    </font>
    <font>
      <b/>
      <sz val="10"/>
      <color indexed="48"/>
      <name val="Arial"/>
      <family val="2"/>
    </font>
    <font>
      <b/>
      <sz val="8"/>
      <name val="Arial"/>
      <family val="2"/>
    </font>
    <font>
      <sz val="10"/>
      <name val="Arial"/>
      <family val="2"/>
    </font>
    <font>
      <b/>
      <sz val="14"/>
      <name val="Arial"/>
      <family val="2"/>
    </font>
    <font>
      <b/>
      <sz val="14"/>
      <color rgb="FFFF0000"/>
      <name val="Arial"/>
      <family val="2"/>
    </font>
    <font>
      <b/>
      <sz val="11"/>
      <color theme="1"/>
      <name val="宋体"/>
      <family val="3"/>
      <charset val="134"/>
      <scheme val="minor"/>
    </font>
    <font>
      <sz val="10"/>
      <color indexed="8"/>
      <name val="Arial"/>
      <family val="2"/>
    </font>
    <font>
      <sz val="10"/>
      <color theme="1"/>
      <name val="Arial"/>
      <family val="2"/>
    </font>
    <font>
      <sz val="9"/>
      <name val="宋体"/>
      <family val="3"/>
      <charset val="134"/>
    </font>
    <font>
      <sz val="11"/>
      <color theme="1"/>
      <name val="宋体"/>
      <family val="3"/>
      <charset val="134"/>
      <scheme val="minor"/>
    </font>
    <font>
      <b/>
      <sz val="11"/>
      <color indexed="8"/>
      <name val="Arial"/>
      <family val="2"/>
    </font>
    <font>
      <b/>
      <sz val="11"/>
      <name val="Arial"/>
      <family val="2"/>
    </font>
    <font>
      <sz val="11"/>
      <color theme="1"/>
      <name val="宋体"/>
      <family val="3"/>
      <charset val="134"/>
      <scheme val="major"/>
    </font>
    <font>
      <sz val="10"/>
      <name val="宋体"/>
      <family val="3"/>
      <charset val="134"/>
      <scheme val="major"/>
    </font>
    <font>
      <b/>
      <sz val="11"/>
      <name val="宋体"/>
      <family val="3"/>
      <charset val="134"/>
      <scheme val="major"/>
    </font>
    <font>
      <sz val="11"/>
      <color theme="1"/>
      <name val="Times New Roman"/>
      <family val="1"/>
    </font>
    <font>
      <sz val="11"/>
      <name val="宋体"/>
      <family val="3"/>
      <charset val="134"/>
      <scheme val="minor"/>
    </font>
    <font>
      <sz val="8"/>
      <name val="宋体"/>
      <family val="3"/>
      <charset val="134"/>
      <scheme val="minor"/>
    </font>
    <font>
      <b/>
      <sz val="11"/>
      <name val="宋体"/>
      <family val="3"/>
      <charset val="134"/>
      <scheme val="minor"/>
    </font>
    <font>
      <b/>
      <sz val="10"/>
      <name val="Times New Roman"/>
      <family val="1"/>
    </font>
    <font>
      <b/>
      <sz val="10"/>
      <name val="宋体"/>
      <family val="3"/>
      <charset val="134"/>
      <scheme val="minor"/>
    </font>
    <font>
      <sz val="10"/>
      <name val="宋体"/>
      <family val="3"/>
      <charset val="134"/>
      <scheme val="minor"/>
    </font>
    <font>
      <b/>
      <sz val="10"/>
      <color indexed="8"/>
      <name val="Arial"/>
      <family val="2"/>
    </font>
  </fonts>
  <fills count="4">
    <fill>
      <patternFill patternType="none"/>
    </fill>
    <fill>
      <patternFill patternType="gray125"/>
    </fill>
    <fill>
      <patternFill patternType="solid">
        <fgColor theme="4" tint="0.79998168889431442"/>
        <bgColor indexed="65"/>
      </patternFill>
    </fill>
    <fill>
      <patternFill patternType="solid">
        <fgColor theme="0" tint="-4.9989318521683403E-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10"/>
      </left>
      <right style="medium">
        <color auto="1"/>
      </right>
      <top style="medium">
        <color indexed="10"/>
      </top>
      <bottom style="medium">
        <color auto="1"/>
      </bottom>
      <diagonal/>
    </border>
    <border>
      <left style="medium">
        <color auto="1"/>
      </left>
      <right style="medium">
        <color auto="1"/>
      </right>
      <top style="medium">
        <color indexed="10"/>
      </top>
      <bottom style="medium">
        <color auto="1"/>
      </bottom>
      <diagonal/>
    </border>
    <border>
      <left style="medium">
        <color auto="1"/>
      </left>
      <right style="medium">
        <color indexed="10"/>
      </right>
      <top style="medium">
        <color indexed="10"/>
      </top>
      <bottom style="medium">
        <color auto="1"/>
      </bottom>
      <diagonal/>
    </border>
    <border>
      <left style="medium">
        <color indexed="10"/>
      </left>
      <right style="medium">
        <color auto="1"/>
      </right>
      <top style="medium">
        <color auto="1"/>
      </top>
      <bottom style="medium">
        <color auto="1"/>
      </bottom>
      <diagonal/>
    </border>
    <border>
      <left style="medium">
        <color auto="1"/>
      </left>
      <right style="medium">
        <color indexed="10"/>
      </right>
      <top style="medium">
        <color auto="1"/>
      </top>
      <bottom style="medium">
        <color auto="1"/>
      </bottom>
      <diagonal/>
    </border>
    <border>
      <left style="medium">
        <color indexed="10"/>
      </left>
      <right style="medium">
        <color auto="1"/>
      </right>
      <top style="medium">
        <color auto="1"/>
      </top>
      <bottom/>
      <diagonal/>
    </border>
    <border>
      <left style="medium">
        <color indexed="10"/>
      </left>
      <right style="medium">
        <color auto="1"/>
      </right>
      <top style="medium">
        <color auto="1"/>
      </top>
      <bottom style="medium">
        <color indexed="10"/>
      </bottom>
      <diagonal/>
    </border>
  </borders>
  <cellStyleXfs count="5">
    <xf numFmtId="0" fontId="0" fillId="0" borderId="0"/>
    <xf numFmtId="9" fontId="1" fillId="0" borderId="0" applyFont="0" applyFill="0" applyBorder="0" applyAlignment="0" applyProtection="0">
      <alignment vertical="center"/>
    </xf>
    <xf numFmtId="0" fontId="8" fillId="0" borderId="0"/>
    <xf numFmtId="0" fontId="15" fillId="2" borderId="0" applyNumberFormat="0" applyBorder="0" applyAlignment="0" applyProtection="0">
      <alignment vertical="center"/>
    </xf>
    <xf numFmtId="0" fontId="1" fillId="0" borderId="0"/>
  </cellStyleXfs>
  <cellXfs count="205">
    <xf numFmtId="0" fontId="0" fillId="0" borderId="0" xfId="0"/>
    <xf numFmtId="0" fontId="2"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vertical="top" wrapText="1"/>
    </xf>
    <xf numFmtId="0" fontId="2" fillId="0" borderId="0" xfId="0" applyFont="1" applyBorder="1" applyAlignment="1">
      <alignment horizontal="left" vertical="top" wrapText="1"/>
    </xf>
    <xf numFmtId="0" fontId="0" fillId="0" borderId="2" xfId="0" applyBorder="1" applyAlignment="1">
      <alignment vertical="top"/>
    </xf>
    <xf numFmtId="0" fontId="0" fillId="0" borderId="2" xfId="0" applyBorder="1" applyAlignment="1">
      <alignment vertical="top" wrapText="1"/>
    </xf>
    <xf numFmtId="0" fontId="5" fillId="0" borderId="0" xfId="0" applyFont="1" applyBorder="1" applyAlignment="1">
      <alignment horizontal="center" vertical="top" wrapText="1"/>
    </xf>
    <xf numFmtId="0" fontId="4" fillId="0" borderId="0" xfId="0" applyFont="1" applyBorder="1" applyAlignment="1">
      <alignment vertical="top" wrapText="1"/>
    </xf>
    <xf numFmtId="4" fontId="0" fillId="0" borderId="0" xfId="0" applyNumberFormat="1" applyBorder="1" applyAlignment="1">
      <alignment vertical="top" wrapText="1"/>
    </xf>
    <xf numFmtId="179" fontId="0" fillId="0" borderId="0" xfId="1" applyNumberFormat="1" applyFont="1" applyBorder="1" applyAlignment="1">
      <alignment vertical="top" wrapText="1"/>
    </xf>
    <xf numFmtId="0" fontId="4" fillId="0" borderId="11" xfId="0" applyFont="1" applyBorder="1" applyAlignment="1">
      <alignment vertical="top" wrapText="1"/>
    </xf>
    <xf numFmtId="0" fontId="8" fillId="0" borderId="10" xfId="0" applyFont="1" applyBorder="1" applyAlignment="1">
      <alignment horizontal="center" vertical="top" wrapText="1"/>
    </xf>
    <xf numFmtId="0" fontId="0" fillId="0" borderId="13" xfId="0" applyBorder="1" applyAlignment="1">
      <alignment vertical="top" wrapText="1"/>
    </xf>
    <xf numFmtId="0" fontId="2" fillId="0" borderId="13" xfId="0" applyFont="1" applyBorder="1" applyAlignment="1">
      <alignment vertical="top" wrapText="1"/>
    </xf>
    <xf numFmtId="1" fontId="0" fillId="0" borderId="0" xfId="0" applyNumberFormat="1" applyAlignment="1">
      <alignment vertical="top" wrapText="1"/>
    </xf>
    <xf numFmtId="176" fontId="0" fillId="0" borderId="0" xfId="0" applyNumberFormat="1" applyAlignment="1">
      <alignment vertical="top" wrapText="1"/>
    </xf>
    <xf numFmtId="177" fontId="0" fillId="0" borderId="0" xfId="0" applyNumberFormat="1" applyAlignment="1">
      <alignment vertical="top" wrapText="1"/>
    </xf>
    <xf numFmtId="0" fontId="8" fillId="0" borderId="0" xfId="0" applyFont="1" applyAlignment="1">
      <alignment horizontal="left" vertical="top" wrapText="1" indent="1"/>
    </xf>
    <xf numFmtId="176" fontId="4" fillId="0" borderId="0" xfId="0" applyNumberFormat="1" applyFont="1" applyAlignment="1">
      <alignment vertical="top" wrapText="1"/>
    </xf>
    <xf numFmtId="0" fontId="2" fillId="0" borderId="0" xfId="0" applyFont="1" applyAlignment="1">
      <alignment vertical="top"/>
    </xf>
    <xf numFmtId="4" fontId="0" fillId="0" borderId="0" xfId="0" applyNumberFormat="1" applyAlignment="1">
      <alignment vertical="top" wrapText="1"/>
    </xf>
    <xf numFmtId="0" fontId="5" fillId="0" borderId="0" xfId="0" applyFont="1" applyAlignment="1">
      <alignment vertical="top" wrapText="1"/>
    </xf>
    <xf numFmtId="0" fontId="0" fillId="0" borderId="0" xfId="0" applyBorder="1" applyAlignment="1">
      <alignment vertical="top" wrapText="1"/>
    </xf>
    <xf numFmtId="0" fontId="4" fillId="0" borderId="11" xfId="0" applyFont="1" applyBorder="1" applyAlignment="1">
      <alignment horizontal="center" vertical="top" wrapText="1"/>
    </xf>
    <xf numFmtId="178" fontId="0" fillId="0" borderId="0" xfId="0" applyNumberFormat="1" applyBorder="1" applyAlignment="1">
      <alignment vertical="top" wrapText="1"/>
    </xf>
    <xf numFmtId="177" fontId="0" fillId="0" borderId="0" xfId="0" applyNumberFormat="1" applyBorder="1" applyAlignment="1">
      <alignment vertical="top" wrapText="1"/>
    </xf>
    <xf numFmtId="176" fontId="0" fillId="0" borderId="0" xfId="0" applyNumberFormat="1" applyBorder="1" applyAlignment="1">
      <alignment vertical="top" wrapText="1"/>
    </xf>
    <xf numFmtId="181" fontId="0" fillId="0" borderId="0" xfId="0" applyNumberFormat="1"/>
    <xf numFmtId="180" fontId="11" fillId="0" borderId="15" xfId="0" applyNumberFormat="1" applyFont="1" applyBorder="1" applyAlignment="1">
      <alignment vertical="top" wrapText="1"/>
    </xf>
    <xf numFmtId="0" fontId="8" fillId="0" borderId="0" xfId="2"/>
    <xf numFmtId="24" fontId="12" fillId="0" borderId="16" xfId="2" applyNumberFormat="1" applyFont="1" applyBorder="1" applyAlignment="1">
      <alignment vertical="center" wrapText="1"/>
    </xf>
    <xf numFmtId="0" fontId="12" fillId="0" borderId="17" xfId="2" applyFont="1" applyBorder="1" applyAlignment="1">
      <alignment vertical="center" wrapText="1"/>
    </xf>
    <xf numFmtId="0" fontId="13" fillId="0" borderId="16" xfId="2" applyFont="1" applyBorder="1" applyAlignment="1">
      <alignment horizontal="left" vertical="center"/>
    </xf>
    <xf numFmtId="0" fontId="16" fillId="2" borderId="16" xfId="3" applyFont="1" applyBorder="1" applyAlignment="1">
      <alignment vertical="center" wrapText="1"/>
    </xf>
    <xf numFmtId="0" fontId="12" fillId="0" borderId="16" xfId="2" applyFont="1" applyBorder="1" applyAlignment="1">
      <alignment horizontal="right" vertical="center" wrapText="1"/>
    </xf>
    <xf numFmtId="0" fontId="2" fillId="0" borderId="0" xfId="2" applyFont="1" applyAlignment="1">
      <alignment vertical="top" wrapText="1"/>
    </xf>
    <xf numFmtId="0" fontId="2" fillId="0" borderId="1" xfId="2" applyFont="1" applyBorder="1" applyAlignment="1">
      <alignment horizontal="left" vertical="top" wrapText="1"/>
    </xf>
    <xf numFmtId="0" fontId="8" fillId="0" borderId="17" xfId="2" applyFont="1" applyBorder="1" applyAlignment="1">
      <alignment horizontal="right" vertical="center" wrapText="1" indent="1"/>
    </xf>
    <xf numFmtId="24" fontId="8" fillId="0" borderId="17" xfId="2" applyNumberFormat="1" applyFont="1" applyBorder="1" applyAlignment="1">
      <alignment horizontal="right" vertical="center" wrapText="1" indent="1"/>
    </xf>
    <xf numFmtId="0" fontId="8" fillId="0" borderId="18" xfId="2" applyFont="1" applyBorder="1" applyAlignment="1">
      <alignment horizontal="left" vertical="center" wrapText="1" indent="1"/>
    </xf>
    <xf numFmtId="24" fontId="8" fillId="0" borderId="0" xfId="2" applyNumberFormat="1"/>
    <xf numFmtId="0" fontId="2" fillId="0" borderId="18" xfId="2" applyFont="1" applyBorder="1" applyAlignment="1">
      <alignment horizontal="left" vertical="center" wrapText="1" indent="1"/>
    </xf>
    <xf numFmtId="0" fontId="2" fillId="0" borderId="19" xfId="2"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vertical="center" wrapText="1"/>
    </xf>
    <xf numFmtId="0" fontId="2" fillId="0" borderId="0" xfId="4" applyFont="1" applyAlignment="1">
      <alignment vertical="center" wrapText="1"/>
    </xf>
    <xf numFmtId="0" fontId="5" fillId="0" borderId="0" xfId="4" applyFont="1" applyAlignment="1">
      <alignment horizontal="left" vertical="top" wrapText="1"/>
    </xf>
    <xf numFmtId="0" fontId="2" fillId="0" borderId="0" xfId="4" applyFont="1" applyAlignment="1">
      <alignment vertical="top" wrapText="1"/>
    </xf>
    <xf numFmtId="0" fontId="1" fillId="0" borderId="0" xfId="4" applyAlignment="1">
      <alignment vertical="top" wrapText="1"/>
    </xf>
    <xf numFmtId="0" fontId="2" fillId="0" borderId="0" xfId="4" applyFont="1" applyAlignment="1">
      <alignment horizontal="center" vertical="top" wrapText="1"/>
    </xf>
    <xf numFmtId="0" fontId="2" fillId="0" borderId="1" xfId="0" applyFont="1" applyBorder="1" applyAlignment="1">
      <alignment vertical="top" wrapText="1"/>
    </xf>
    <xf numFmtId="0" fontId="6" fillId="3" borderId="3" xfId="0" applyFont="1" applyFill="1" applyBorder="1" applyAlignment="1">
      <alignment vertical="top" wrapText="1"/>
    </xf>
    <xf numFmtId="0" fontId="6" fillId="3" borderId="4" xfId="0" applyFont="1" applyFill="1" applyBorder="1" applyAlignment="1">
      <alignment vertical="top" wrapText="1"/>
    </xf>
    <xf numFmtId="1" fontId="6" fillId="3" borderId="3" xfId="0" applyNumberFormat="1" applyFont="1" applyFill="1" applyBorder="1" applyAlignment="1">
      <alignment vertical="top" wrapText="1"/>
    </xf>
    <xf numFmtId="0" fontId="7" fillId="3" borderId="7" xfId="0" applyFont="1" applyFill="1" applyBorder="1" applyAlignment="1">
      <alignment horizontal="center" vertical="top" wrapText="1"/>
    </xf>
    <xf numFmtId="0" fontId="7" fillId="3" borderId="1" xfId="0" applyFont="1" applyFill="1" applyBorder="1" applyAlignment="1">
      <alignment horizontal="center" vertical="top" wrapText="1"/>
    </xf>
    <xf numFmtId="1" fontId="7" fillId="3" borderId="7" xfId="0" applyNumberFormat="1" applyFont="1" applyFill="1" applyBorder="1" applyAlignment="1">
      <alignment horizontal="center" vertical="top" wrapText="1"/>
    </xf>
    <xf numFmtId="176" fontId="7" fillId="3" borderId="8" xfId="0" applyNumberFormat="1" applyFont="1" applyFill="1" applyBorder="1" applyAlignment="1">
      <alignment vertical="top" wrapText="1"/>
    </xf>
    <xf numFmtId="4" fontId="7" fillId="3" borderId="1" xfId="0" applyNumberFormat="1" applyFont="1" applyFill="1" applyBorder="1" applyAlignment="1">
      <alignment vertical="top" wrapText="1"/>
    </xf>
    <xf numFmtId="177" fontId="7" fillId="3" borderId="9" xfId="0" applyNumberFormat="1" applyFont="1" applyFill="1" applyBorder="1" applyAlignment="1">
      <alignment vertical="top" wrapText="1"/>
    </xf>
    <xf numFmtId="177" fontId="2" fillId="3" borderId="9" xfId="0" applyNumberFormat="1" applyFont="1" applyFill="1" applyBorder="1" applyAlignment="1">
      <alignment horizontal="center" vertical="top" wrapText="1"/>
    </xf>
    <xf numFmtId="0" fontId="2" fillId="3" borderId="7" xfId="0" applyFont="1" applyFill="1" applyBorder="1" applyAlignment="1">
      <alignment horizontal="center" vertical="top" wrapText="1"/>
    </xf>
    <xf numFmtId="1" fontId="18" fillId="0" borderId="10" xfId="0" applyNumberFormat="1" applyFont="1" applyBorder="1" applyAlignment="1">
      <alignment vertical="top" wrapText="1"/>
    </xf>
    <xf numFmtId="178" fontId="18" fillId="0" borderId="11" xfId="0" applyNumberFormat="1" applyFont="1" applyBorder="1" applyAlignment="1">
      <alignment vertical="top" wrapText="1"/>
    </xf>
    <xf numFmtId="179" fontId="18" fillId="0" borderId="0" xfId="1" applyNumberFormat="1" applyFont="1" applyBorder="1" applyAlignment="1">
      <alignment vertical="top" wrapText="1"/>
    </xf>
    <xf numFmtId="4" fontId="18" fillId="0" borderId="0" xfId="0" applyNumberFormat="1" applyFont="1" applyBorder="1" applyAlignment="1">
      <alignment vertical="top" wrapText="1"/>
    </xf>
    <xf numFmtId="177" fontId="18" fillId="0" borderId="12" xfId="0" applyNumberFormat="1" applyFont="1" applyBorder="1" applyAlignment="1">
      <alignment vertical="top" wrapText="1"/>
    </xf>
    <xf numFmtId="180" fontId="18" fillId="0" borderId="12" xfId="0" applyNumberFormat="1" applyFont="1" applyBorder="1" applyAlignment="1">
      <alignment vertical="top" wrapText="1"/>
    </xf>
    <xf numFmtId="177" fontId="18" fillId="0" borderId="10" xfId="0" applyNumberFormat="1" applyFont="1" applyBorder="1" applyAlignment="1">
      <alignment vertical="top" wrapText="1"/>
    </xf>
    <xf numFmtId="176" fontId="18" fillId="0" borderId="11" xfId="0" applyNumberFormat="1" applyFont="1" applyBorder="1" applyAlignment="1">
      <alignment vertical="top" wrapText="1"/>
    </xf>
    <xf numFmtId="1" fontId="19" fillId="0" borderId="13" xfId="0" applyNumberFormat="1" applyFont="1" applyBorder="1" applyAlignment="1">
      <alignment vertical="top" wrapText="1"/>
    </xf>
    <xf numFmtId="176" fontId="18" fillId="0" borderId="14" xfId="0" applyNumberFormat="1" applyFont="1" applyBorder="1" applyAlignment="1">
      <alignment vertical="top" wrapText="1"/>
    </xf>
    <xf numFmtId="176" fontId="18" fillId="0" borderId="2" xfId="0" applyNumberFormat="1" applyFont="1" applyBorder="1" applyAlignment="1">
      <alignment vertical="top" wrapText="1"/>
    </xf>
    <xf numFmtId="176" fontId="18" fillId="0" borderId="15" xfId="0" applyNumberFormat="1" applyFont="1" applyBorder="1" applyAlignment="1">
      <alignment vertical="top" wrapText="1"/>
    </xf>
    <xf numFmtId="1" fontId="20" fillId="0" borderId="13" xfId="0" applyNumberFormat="1" applyFont="1" applyBorder="1" applyAlignment="1">
      <alignment vertical="top" wrapText="1"/>
    </xf>
    <xf numFmtId="177" fontId="20" fillId="0" borderId="13" xfId="0" applyNumberFormat="1" applyFont="1" applyBorder="1" applyAlignment="1">
      <alignment vertical="top" wrapText="1"/>
    </xf>
    <xf numFmtId="0" fontId="0" fillId="3" borderId="0" xfId="0" applyFill="1" applyAlignment="1">
      <alignment vertical="top" wrapText="1"/>
    </xf>
    <xf numFmtId="0" fontId="2" fillId="3" borderId="0" xfId="0" applyFont="1" applyFill="1" applyAlignment="1">
      <alignment vertical="top"/>
    </xf>
    <xf numFmtId="0" fontId="2" fillId="3" borderId="0" xfId="0" applyFont="1" applyFill="1" applyAlignment="1">
      <alignment vertical="top" wrapText="1"/>
    </xf>
    <xf numFmtId="1" fontId="0" fillId="3" borderId="0" xfId="0" applyNumberFormat="1" applyFill="1" applyAlignment="1">
      <alignment vertical="top" wrapText="1"/>
    </xf>
    <xf numFmtId="176" fontId="0" fillId="3" borderId="0" xfId="0" applyNumberFormat="1" applyFill="1" applyAlignment="1">
      <alignment vertical="top" wrapText="1"/>
    </xf>
    <xf numFmtId="177" fontId="0" fillId="3" borderId="0" xfId="0" applyNumberFormat="1" applyFill="1" applyAlignment="1">
      <alignment vertical="top" wrapText="1"/>
    </xf>
    <xf numFmtId="0" fontId="21" fillId="0" borderId="0" xfId="0" applyFont="1" applyAlignment="1">
      <alignment vertical="top" wrapText="1"/>
    </xf>
    <xf numFmtId="177" fontId="21" fillId="0" borderId="0" xfId="0" applyNumberFormat="1" applyFont="1" applyAlignment="1">
      <alignment vertical="top" wrapText="1"/>
    </xf>
    <xf numFmtId="180" fontId="21" fillId="3" borderId="0" xfId="0" applyNumberFormat="1" applyFont="1" applyFill="1" applyAlignment="1">
      <alignment vertical="top" wrapText="1"/>
    </xf>
    <xf numFmtId="177" fontId="11" fillId="3" borderId="0" xfId="0" applyNumberFormat="1" applyFont="1" applyFill="1" applyAlignment="1">
      <alignment vertical="top" wrapText="1"/>
    </xf>
    <xf numFmtId="180" fontId="0" fillId="0" borderId="0" xfId="0" applyNumberFormat="1" applyBorder="1" applyAlignment="1">
      <alignment vertical="top" wrapText="1"/>
    </xf>
    <xf numFmtId="177" fontId="15" fillId="0" borderId="0" xfId="0" applyNumberFormat="1" applyFont="1" applyAlignment="1">
      <alignment vertical="top" wrapText="1"/>
    </xf>
    <xf numFmtId="177" fontId="15" fillId="0" borderId="0" xfId="0" applyNumberFormat="1" applyFont="1" applyBorder="1" applyAlignment="1">
      <alignment vertical="top" wrapText="1"/>
    </xf>
    <xf numFmtId="0" fontId="21" fillId="0" borderId="0" xfId="0" applyFont="1"/>
    <xf numFmtId="180" fontId="11" fillId="0" borderId="0" xfId="0" applyNumberFormat="1" applyFont="1" applyBorder="1" applyAlignment="1">
      <alignment vertical="top" wrapText="1"/>
    </xf>
    <xf numFmtId="176" fontId="0" fillId="3" borderId="0" xfId="0" applyNumberFormat="1" applyFill="1"/>
    <xf numFmtId="4" fontId="0" fillId="3" borderId="0" xfId="0" applyNumberFormat="1" applyFill="1" applyAlignment="1">
      <alignment vertical="top" wrapText="1"/>
    </xf>
    <xf numFmtId="180" fontId="21" fillId="3" borderId="0" xfId="0" applyNumberFormat="1" applyFont="1" applyFill="1"/>
    <xf numFmtId="177" fontId="11" fillId="3" borderId="0" xfId="0" applyNumberFormat="1" applyFont="1" applyFill="1" applyBorder="1" applyAlignment="1">
      <alignment vertical="top" wrapText="1"/>
    </xf>
    <xf numFmtId="180" fontId="0" fillId="0" borderId="0" xfId="0" applyNumberFormat="1"/>
    <xf numFmtId="176" fontId="6" fillId="3" borderId="3" xfId="0" applyNumberFormat="1" applyFont="1" applyFill="1" applyBorder="1" applyAlignment="1">
      <alignment horizontal="center" vertical="top" wrapText="1"/>
    </xf>
    <xf numFmtId="0" fontId="7" fillId="3" borderId="8" xfId="0" applyFont="1" applyFill="1" applyBorder="1" applyAlignment="1">
      <alignment horizontal="center" vertical="top" wrapText="1"/>
    </xf>
    <xf numFmtId="1" fontId="7" fillId="3" borderId="9" xfId="0" applyNumberFormat="1" applyFont="1" applyFill="1" applyBorder="1" applyAlignment="1">
      <alignment horizontal="center" vertical="top" wrapText="1"/>
    </xf>
    <xf numFmtId="0" fontId="22" fillId="0" borderId="3" xfId="0" applyFont="1" applyBorder="1" applyAlignment="1">
      <alignment vertical="top" wrapText="1"/>
    </xf>
    <xf numFmtId="0" fontId="22" fillId="0" borderId="5" xfId="0" applyFont="1" applyBorder="1" applyAlignment="1">
      <alignment vertical="top" wrapText="1"/>
    </xf>
    <xf numFmtId="0" fontId="23" fillId="0" borderId="4" xfId="0" applyFont="1" applyBorder="1" applyAlignment="1">
      <alignment vertical="top" wrapText="1"/>
    </xf>
    <xf numFmtId="4" fontId="15" fillId="0" borderId="4" xfId="0" applyNumberFormat="1" applyFont="1" applyBorder="1" applyAlignment="1">
      <alignment vertical="top" wrapText="1"/>
    </xf>
    <xf numFmtId="177" fontId="15" fillId="0" borderId="6" xfId="0" applyNumberFormat="1" applyFont="1" applyBorder="1" applyAlignment="1">
      <alignment vertical="top" wrapText="1"/>
    </xf>
    <xf numFmtId="177" fontId="15" fillId="0" borderId="3" xfId="0" applyNumberFormat="1" applyFont="1" applyBorder="1" applyAlignment="1">
      <alignment vertical="top" wrapText="1"/>
    </xf>
    <xf numFmtId="0" fontId="22" fillId="0" borderId="11" xfId="0" applyFont="1" applyBorder="1" applyAlignment="1">
      <alignment vertical="top" wrapText="1"/>
    </xf>
    <xf numFmtId="0" fontId="23" fillId="0" borderId="0" xfId="0" applyFont="1" applyBorder="1" applyAlignment="1">
      <alignment vertical="top" wrapText="1"/>
    </xf>
    <xf numFmtId="4" fontId="15" fillId="0" borderId="0" xfId="0" applyNumberFormat="1" applyFont="1" applyBorder="1" applyAlignment="1">
      <alignment vertical="top" wrapText="1"/>
    </xf>
    <xf numFmtId="177" fontId="15" fillId="0" borderId="12" xfId="0" applyNumberFormat="1" applyFont="1" applyBorder="1" applyAlignment="1">
      <alignment vertical="top" wrapText="1"/>
    </xf>
    <xf numFmtId="0" fontId="22" fillId="0" borderId="10" xfId="0" applyFont="1" applyBorder="1" applyAlignment="1">
      <alignment vertical="top" wrapText="1"/>
    </xf>
    <xf numFmtId="177" fontId="15" fillId="0" borderId="10" xfId="0" applyNumberFormat="1" applyFont="1" applyBorder="1" applyAlignment="1">
      <alignment vertical="top" wrapText="1"/>
    </xf>
    <xf numFmtId="0" fontId="4" fillId="0" borderId="8" xfId="0" applyFont="1" applyBorder="1" applyAlignment="1">
      <alignment horizontal="center" vertical="top" wrapText="1"/>
    </xf>
    <xf numFmtId="0" fontId="22" fillId="0" borderId="8" xfId="0" applyFont="1" applyBorder="1" applyAlignment="1">
      <alignment vertical="top" wrapText="1"/>
    </xf>
    <xf numFmtId="0" fontId="23" fillId="0" borderId="1" xfId="0" applyFont="1" applyBorder="1" applyAlignment="1">
      <alignment vertical="top" wrapText="1"/>
    </xf>
    <xf numFmtId="4" fontId="15" fillId="0" borderId="1" xfId="0" applyNumberFormat="1" applyFont="1" applyBorder="1" applyAlignment="1">
      <alignment vertical="top" wrapText="1"/>
    </xf>
    <xf numFmtId="177" fontId="15" fillId="0" borderId="9" xfId="0" applyNumberFormat="1" applyFont="1" applyBorder="1" applyAlignment="1">
      <alignment vertical="top" wrapText="1"/>
    </xf>
    <xf numFmtId="0" fontId="22" fillId="0" borderId="7" xfId="0" applyFont="1" applyBorder="1" applyAlignment="1">
      <alignment vertical="top" wrapText="1"/>
    </xf>
    <xf numFmtId="177" fontId="15" fillId="0" borderId="7" xfId="0" applyNumberFormat="1" applyFont="1" applyBorder="1" applyAlignment="1">
      <alignment vertical="top" wrapText="1"/>
    </xf>
    <xf numFmtId="0" fontId="23" fillId="0" borderId="7" xfId="0" applyFont="1" applyBorder="1" applyAlignment="1">
      <alignment vertical="top" wrapText="1"/>
    </xf>
    <xf numFmtId="0" fontId="0" fillId="0" borderId="7" xfId="0" applyBorder="1"/>
    <xf numFmtId="0" fontId="23" fillId="0" borderId="11" xfId="0" applyFont="1" applyBorder="1" applyAlignment="1">
      <alignment vertical="top" wrapText="1"/>
    </xf>
    <xf numFmtId="0" fontId="23" fillId="0" borderId="8" xfId="0" applyFont="1" applyBorder="1" applyAlignment="1">
      <alignment vertical="top" wrapText="1"/>
    </xf>
    <xf numFmtId="0" fontId="23" fillId="0" borderId="1" xfId="0" applyFont="1" applyBorder="1" applyAlignment="1">
      <alignment horizontal="center" vertical="top" wrapText="1"/>
    </xf>
    <xf numFmtId="1" fontId="15" fillId="0" borderId="12" xfId="0" applyNumberFormat="1" applyFont="1" applyBorder="1" applyAlignment="1">
      <alignment vertical="top" wrapText="1"/>
    </xf>
    <xf numFmtId="180" fontId="15" fillId="0" borderId="12" xfId="0" applyNumberFormat="1" applyFont="1" applyBorder="1" applyAlignment="1">
      <alignment vertical="top" wrapText="1"/>
    </xf>
    <xf numFmtId="177" fontId="24" fillId="0" borderId="13" xfId="0" applyNumberFormat="1" applyFont="1" applyBorder="1" applyAlignment="1">
      <alignment vertical="top" wrapText="1"/>
    </xf>
    <xf numFmtId="0" fontId="25" fillId="0" borderId="13"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2" xfId="0" applyFont="1" applyBorder="1" applyAlignment="1">
      <alignment vertical="top" wrapText="1"/>
    </xf>
    <xf numFmtId="1" fontId="27" fillId="0" borderId="15" xfId="0" applyNumberFormat="1" applyFont="1" applyBorder="1" applyAlignment="1">
      <alignment vertical="top" wrapText="1"/>
    </xf>
    <xf numFmtId="180" fontId="0" fillId="3" borderId="0" xfId="0" applyNumberFormat="1" applyFill="1"/>
    <xf numFmtId="24" fontId="12" fillId="0" borderId="16" xfId="2" applyNumberFormat="1" applyFont="1" applyBorder="1" applyAlignment="1">
      <alignment horizontal="right" vertical="center" wrapText="1"/>
    </xf>
    <xf numFmtId="24" fontId="28" fillId="0" borderId="16" xfId="2" applyNumberFormat="1" applyFont="1" applyBorder="1" applyAlignment="1">
      <alignment vertical="center" wrapText="1"/>
    </xf>
    <xf numFmtId="0" fontId="28" fillId="0" borderId="17" xfId="2" applyFont="1" applyBorder="1" applyAlignment="1">
      <alignment vertical="center" wrapText="1"/>
    </xf>
    <xf numFmtId="178" fontId="12" fillId="0" borderId="17" xfId="2" applyNumberFormat="1" applyFont="1" applyBorder="1" applyAlignment="1">
      <alignment vertical="center" wrapText="1"/>
    </xf>
    <xf numFmtId="0" fontId="16" fillId="2" borderId="20" xfId="3" applyFont="1" applyBorder="1" applyAlignment="1">
      <alignment vertical="center" wrapText="1"/>
    </xf>
    <xf numFmtId="0" fontId="16" fillId="2" borderId="20" xfId="3" applyFont="1" applyBorder="1" applyAlignment="1">
      <alignment horizontal="center" vertical="center" wrapText="1"/>
    </xf>
    <xf numFmtId="0" fontId="16" fillId="2" borderId="21" xfId="3" applyFont="1" applyBorder="1" applyAlignment="1">
      <alignment horizontal="center" vertical="center" wrapText="1"/>
    </xf>
    <xf numFmtId="0" fontId="17" fillId="2" borderId="22" xfId="3" applyFont="1" applyBorder="1" applyAlignment="1">
      <alignment horizontal="center" vertical="center" wrapText="1"/>
    </xf>
    <xf numFmtId="0" fontId="17" fillId="2" borderId="23" xfId="3" applyFont="1" applyBorder="1" applyAlignment="1">
      <alignment horizontal="center" vertical="center" wrapText="1"/>
    </xf>
    <xf numFmtId="0" fontId="17" fillId="2" borderId="24" xfId="3" applyFont="1" applyBorder="1" applyAlignment="1">
      <alignment horizontal="center" vertical="center" wrapText="1"/>
    </xf>
    <xf numFmtId="0" fontId="12" fillId="0" borderId="20" xfId="2" applyFont="1" applyBorder="1" applyAlignment="1">
      <alignment horizontal="left" vertical="center" wrapText="1"/>
    </xf>
    <xf numFmtId="0" fontId="12" fillId="0" borderId="20" xfId="2" applyFont="1" applyBorder="1" applyAlignment="1">
      <alignment vertical="center" wrapText="1"/>
    </xf>
    <xf numFmtId="24" fontId="12" fillId="0" borderId="20" xfId="2" applyNumberFormat="1" applyFont="1" applyBorder="1" applyAlignment="1">
      <alignment vertical="center" wrapText="1"/>
    </xf>
    <xf numFmtId="24" fontId="12" fillId="0" borderId="21" xfId="2" applyNumberFormat="1" applyFont="1" applyBorder="1" applyAlignment="1">
      <alignment vertical="center" wrapText="1"/>
    </xf>
    <xf numFmtId="178" fontId="8" fillId="0" borderId="25" xfId="2" applyNumberFormat="1" applyFont="1" applyBorder="1" applyAlignment="1">
      <alignment vertical="top" wrapText="1"/>
    </xf>
    <xf numFmtId="183" fontId="8" fillId="0" borderId="20" xfId="2" applyNumberFormat="1" applyFont="1" applyBorder="1" applyAlignment="1">
      <alignment vertical="top" wrapText="1"/>
    </xf>
    <xf numFmtId="178" fontId="8" fillId="0" borderId="20" xfId="2" applyNumberFormat="1" applyFont="1" applyBorder="1" applyAlignment="1">
      <alignment vertical="center" wrapText="1"/>
    </xf>
    <xf numFmtId="182" fontId="8" fillId="0" borderId="26" xfId="2" applyNumberFormat="1" applyFont="1" applyBorder="1" applyAlignment="1">
      <alignment vertical="center" wrapText="1"/>
    </xf>
    <xf numFmtId="0" fontId="8" fillId="0" borderId="20" xfId="2" applyFont="1" applyBorder="1" applyAlignment="1">
      <alignment horizontal="left" vertical="center"/>
    </xf>
    <xf numFmtId="0" fontId="8" fillId="0" borderId="20" xfId="2" applyBorder="1" applyAlignment="1">
      <alignment horizontal="left" vertical="center"/>
    </xf>
    <xf numFmtId="178" fontId="8" fillId="0" borderId="27" xfId="2" applyNumberFormat="1" applyFont="1" applyBorder="1" applyAlignment="1">
      <alignment vertical="top" wrapText="1"/>
    </xf>
    <xf numFmtId="178" fontId="8" fillId="0" borderId="28" xfId="2" applyNumberFormat="1" applyFont="1" applyBorder="1" applyAlignment="1">
      <alignment vertical="top" wrapText="1"/>
    </xf>
    <xf numFmtId="0" fontId="12" fillId="0" borderId="20" xfId="2" applyFont="1" applyBorder="1" applyAlignment="1">
      <alignment horizontal="right" vertical="center" wrapText="1"/>
    </xf>
    <xf numFmtId="24" fontId="28" fillId="0" borderId="20" xfId="2" applyNumberFormat="1" applyFont="1" applyBorder="1" applyAlignment="1">
      <alignment vertical="center" wrapText="1"/>
    </xf>
    <xf numFmtId="0" fontId="28" fillId="0" borderId="20" xfId="2" applyFont="1" applyBorder="1" applyAlignment="1">
      <alignment vertical="center" wrapText="1"/>
    </xf>
    <xf numFmtId="0" fontId="2" fillId="0" borderId="0" xfId="2" applyFont="1" applyBorder="1" applyAlignment="1">
      <alignment horizontal="left" vertical="top" wrapText="1"/>
    </xf>
    <xf numFmtId="0" fontId="2" fillId="0" borderId="0" xfId="2" applyFont="1" applyBorder="1" applyAlignment="1">
      <alignment horizontal="left" vertical="top" wrapText="1"/>
    </xf>
    <xf numFmtId="0" fontId="2" fillId="0" borderId="0" xfId="0" applyFont="1" applyAlignment="1">
      <alignment horizontal="left" wrapText="1"/>
    </xf>
    <xf numFmtId="0" fontId="2" fillId="0" borderId="0" xfId="4" applyFont="1" applyAlignment="1">
      <alignment horizontal="left" wrapText="1"/>
    </xf>
    <xf numFmtId="0" fontId="2" fillId="0" borderId="0" xfId="4" applyFont="1" applyAlignment="1">
      <alignment horizontal="left" vertical="center" wrapText="1"/>
    </xf>
    <xf numFmtId="180" fontId="2" fillId="0" borderId="0" xfId="0" applyNumberFormat="1" applyFont="1" applyAlignment="1">
      <alignment horizontal="left" vertical="top" wrapText="1"/>
    </xf>
    <xf numFmtId="0" fontId="2" fillId="0" borderId="0" xfId="0" applyFont="1" applyAlignment="1">
      <alignment horizontal="left" vertical="top" wrapText="1"/>
    </xf>
    <xf numFmtId="0" fontId="5" fillId="0" borderId="0" xfId="0" applyFont="1" applyBorder="1" applyAlignment="1">
      <alignment horizontal="left" vertical="top" wrapText="1"/>
    </xf>
    <xf numFmtId="0" fontId="2" fillId="3" borderId="0" xfId="0" applyFont="1" applyFill="1" applyAlignment="1">
      <alignment horizontal="left" vertical="top" wrapText="1"/>
    </xf>
    <xf numFmtId="0" fontId="2" fillId="0" borderId="1" xfId="0" applyFont="1" applyBorder="1" applyAlignment="1">
      <alignment horizontal="left" vertical="top" wrapText="1"/>
    </xf>
    <xf numFmtId="176" fontId="6" fillId="3" borderId="6" xfId="0" applyNumberFormat="1" applyFont="1" applyFill="1" applyBorder="1" applyAlignment="1">
      <alignment horizontal="center" vertical="top" wrapText="1"/>
    </xf>
    <xf numFmtId="0" fontId="4" fillId="0" borderId="3" xfId="0" applyFont="1" applyBorder="1" applyAlignment="1">
      <alignment horizontal="center" vertical="top" wrapText="1"/>
    </xf>
    <xf numFmtId="0" fontId="4" fillId="0" borderId="10" xfId="0" applyFont="1" applyBorder="1" applyAlignment="1">
      <alignment horizontal="center" vertical="top" wrapText="1"/>
    </xf>
    <xf numFmtId="0" fontId="4" fillId="0" borderId="3" xfId="0" applyFont="1" applyBorder="1" applyAlignment="1">
      <alignment vertical="top" wrapText="1"/>
    </xf>
    <xf numFmtId="0" fontId="4" fillId="0" borderId="10" xfId="0" applyFont="1" applyBorder="1" applyAlignment="1">
      <alignment vertical="top" wrapText="1"/>
    </xf>
    <xf numFmtId="0" fontId="8" fillId="0" borderId="18" xfId="2" applyFont="1" applyBorder="1" applyAlignment="1">
      <alignment horizontal="left" vertical="center" wrapText="1"/>
    </xf>
    <xf numFmtId="0" fontId="2" fillId="0" borderId="0" xfId="2" applyFont="1" applyBorder="1" applyAlignment="1">
      <alignment horizontal="left" vertical="top" wrapText="1"/>
    </xf>
    <xf numFmtId="0" fontId="2" fillId="0" borderId="0" xfId="2" applyFont="1" applyBorder="1" applyAlignment="1">
      <alignment horizontal="left" vertical="top" wrapText="1"/>
    </xf>
    <xf numFmtId="176" fontId="6" fillId="3" borderId="5" xfId="0" applyNumberFormat="1" applyFont="1" applyFill="1" applyBorder="1" applyAlignment="1">
      <alignment horizontal="center" vertical="top" wrapText="1"/>
    </xf>
    <xf numFmtId="176" fontId="6" fillId="3" borderId="4" xfId="0" applyNumberFormat="1" applyFont="1" applyFill="1" applyBorder="1" applyAlignment="1">
      <alignment horizontal="center" vertical="top" wrapText="1"/>
    </xf>
    <xf numFmtId="176" fontId="6" fillId="3" borderId="6" xfId="0" applyNumberFormat="1" applyFont="1" applyFill="1" applyBorder="1" applyAlignment="1">
      <alignment horizontal="center" vertical="top" wrapText="1"/>
    </xf>
    <xf numFmtId="0" fontId="2" fillId="0" borderId="0" xfId="0" applyFont="1" applyAlignment="1">
      <alignment horizontal="left" vertical="top" wrapText="1"/>
    </xf>
    <xf numFmtId="0" fontId="2" fillId="3" borderId="0" xfId="0" applyFont="1" applyFill="1" applyAlignment="1">
      <alignment horizontal="left" vertical="top" wrapText="1"/>
    </xf>
    <xf numFmtId="180" fontId="2" fillId="0" borderId="0" xfId="0" applyNumberFormat="1" applyFont="1" applyAlignment="1">
      <alignment horizontal="left" vertical="top" wrapText="1"/>
    </xf>
    <xf numFmtId="0" fontId="5" fillId="0" borderId="0" xfId="0" applyFont="1" applyBorder="1" applyAlignment="1">
      <alignment horizontal="left" vertical="top" wrapText="1"/>
    </xf>
    <xf numFmtId="0" fontId="9" fillId="0" borderId="0" xfId="0" applyFont="1" applyAlignment="1">
      <alignment horizontal="left" wrapText="1"/>
    </xf>
    <xf numFmtId="0" fontId="2" fillId="0" borderId="0" xfId="0" applyFont="1" applyAlignment="1">
      <alignment horizontal="left" wrapText="1"/>
    </xf>
    <xf numFmtId="0" fontId="2" fillId="0" borderId="0" xfId="4" applyFont="1" applyAlignment="1">
      <alignment horizontal="left" wrapText="1"/>
    </xf>
    <xf numFmtId="0" fontId="2" fillId="0" borderId="0" xfId="4" applyFont="1" applyAlignment="1">
      <alignment horizontal="left" vertical="center" wrapText="1"/>
    </xf>
    <xf numFmtId="0" fontId="2" fillId="0" borderId="1" xfId="0" applyFont="1" applyBorder="1" applyAlignment="1">
      <alignment horizontal="left" vertical="center" wrapText="1"/>
    </xf>
    <xf numFmtId="0" fontId="4" fillId="0" borderId="3" xfId="0" applyFont="1" applyBorder="1" applyAlignment="1">
      <alignment horizontal="center" vertical="top" wrapText="1"/>
    </xf>
    <xf numFmtId="0" fontId="4" fillId="0" borderId="10" xfId="0" applyFont="1" applyBorder="1" applyAlignment="1">
      <alignment horizontal="center" vertical="top" wrapText="1"/>
    </xf>
    <xf numFmtId="0" fontId="4" fillId="0" borderId="7" xfId="0" applyFont="1" applyBorder="1" applyAlignment="1">
      <alignment horizontal="center" vertical="top" wrapText="1"/>
    </xf>
    <xf numFmtId="0" fontId="4" fillId="0" borderId="3" xfId="0" applyFont="1" applyBorder="1" applyAlignment="1">
      <alignment vertical="top" wrapText="1"/>
    </xf>
    <xf numFmtId="0" fontId="4" fillId="0" borderId="10" xfId="0" applyFont="1" applyBorder="1" applyAlignment="1">
      <alignment vertical="top" wrapText="1"/>
    </xf>
    <xf numFmtId="0" fontId="4" fillId="0" borderId="7" xfId="0" applyFont="1" applyBorder="1" applyAlignment="1">
      <alignment vertical="top" wrapText="1"/>
    </xf>
    <xf numFmtId="0" fontId="22" fillId="0" borderId="3" xfId="0" applyFont="1" applyBorder="1" applyAlignment="1">
      <alignment horizontal="right" vertical="top" wrapText="1"/>
    </xf>
    <xf numFmtId="0" fontId="22" fillId="0" borderId="10" xfId="0" applyFont="1" applyBorder="1" applyAlignment="1">
      <alignment horizontal="right" vertical="top" wrapText="1"/>
    </xf>
    <xf numFmtId="0" fontId="22" fillId="0" borderId="7" xfId="0" applyFont="1" applyBorder="1" applyAlignment="1">
      <alignment horizontal="right" vertical="top" wrapText="1"/>
    </xf>
    <xf numFmtId="184" fontId="0" fillId="0" borderId="3" xfId="0" applyNumberFormat="1" applyBorder="1" applyAlignment="1">
      <alignment vertical="top"/>
    </xf>
    <xf numFmtId="184" fontId="0" fillId="0" borderId="10" xfId="0" applyNumberFormat="1" applyBorder="1" applyAlignment="1">
      <alignment vertical="top"/>
    </xf>
    <xf numFmtId="184" fontId="0" fillId="0" borderId="7" xfId="0" applyNumberFormat="1" applyBorder="1" applyAlignment="1">
      <alignment vertical="top"/>
    </xf>
    <xf numFmtId="0" fontId="2" fillId="0" borderId="1" xfId="0" applyFont="1" applyBorder="1" applyAlignment="1">
      <alignment horizontal="left" vertical="top" wrapText="1"/>
    </xf>
    <xf numFmtId="0" fontId="2" fillId="0" borderId="0" xfId="2" applyFont="1" applyBorder="1" applyAlignment="1">
      <alignment horizontal="left" vertical="top" wrapText="1"/>
    </xf>
    <xf numFmtId="0" fontId="2" fillId="0" borderId="19" xfId="2" applyFont="1" applyBorder="1" applyAlignment="1">
      <alignment horizontal="left" vertical="center" wrapText="1" indent="1"/>
    </xf>
    <xf numFmtId="0" fontId="2" fillId="0" borderId="18" xfId="2" applyFont="1" applyBorder="1" applyAlignment="1">
      <alignment horizontal="left" vertical="center" wrapText="1" indent="1"/>
    </xf>
  </cellXfs>
  <cellStyles count="5">
    <cellStyle name="20% - 着色 1 2" xfId="3"/>
    <cellStyle name="百分比" xfId="1" builtinId="5"/>
    <cellStyle name="常规" xfId="0" builtinId="0"/>
    <cellStyle name="常规 2" xfId="2"/>
    <cellStyle name="常规 3"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59"/>
  <sheetViews>
    <sheetView topLeftCell="A8" zoomScaleNormal="100" workbookViewId="0">
      <selection activeCell="B6" sqref="B6:H6"/>
    </sheetView>
  </sheetViews>
  <sheetFormatPr defaultRowHeight="14.4"/>
  <cols>
    <col min="1" max="1" width="12.21875" customWidth="1"/>
    <col min="2" max="2" width="17.88671875" customWidth="1"/>
    <col min="3" max="3" width="29.44140625" customWidth="1"/>
    <col min="4" max="4" width="6.44140625" customWidth="1"/>
    <col min="5" max="5" width="6.88671875" customWidth="1"/>
    <col min="6" max="6" width="5.44140625" customWidth="1"/>
    <col min="7" max="7" width="9.44140625" customWidth="1"/>
    <col min="8" max="8" width="7.6640625" customWidth="1"/>
    <col min="9" max="9" width="12.88671875" customWidth="1"/>
    <col min="10" max="10" width="7.44140625" customWidth="1"/>
    <col min="11" max="11" width="15" customWidth="1"/>
    <col min="12" max="12" width="11.109375" bestFit="1" customWidth="1"/>
    <col min="13" max="13" width="12.77734375" bestFit="1" customWidth="1"/>
    <col min="14" max="15" width="11.44140625" bestFit="1" customWidth="1"/>
    <col min="16" max="16" width="12.77734375" bestFit="1" customWidth="1"/>
  </cols>
  <sheetData>
    <row r="2" spans="1:24" ht="42" customHeight="1">
      <c r="A2" s="44" t="s">
        <v>9</v>
      </c>
      <c r="B2" s="184" t="s">
        <v>80</v>
      </c>
      <c r="C2" s="184"/>
      <c r="D2" s="184"/>
      <c r="E2" s="184"/>
      <c r="F2" s="184"/>
      <c r="G2" s="184"/>
      <c r="H2" s="184"/>
      <c r="I2" s="184"/>
      <c r="J2" s="184"/>
      <c r="K2" s="184"/>
      <c r="L2" s="22"/>
      <c r="M2" s="22"/>
    </row>
    <row r="3" spans="1:24" ht="28.5" customHeight="1">
      <c r="A3" s="44" t="s">
        <v>79</v>
      </c>
      <c r="B3" s="45" t="s">
        <v>113</v>
      </c>
      <c r="C3" s="1"/>
      <c r="D3" s="1"/>
      <c r="E3" s="165"/>
      <c r="F3" s="165"/>
      <c r="G3" s="165"/>
      <c r="H3" s="165"/>
      <c r="I3" s="2"/>
      <c r="J3" s="166"/>
      <c r="K3" s="166"/>
      <c r="L3" s="22"/>
      <c r="M3" s="22"/>
    </row>
    <row r="4" spans="1:24" ht="40.5" customHeight="1">
      <c r="A4" s="44" t="s">
        <v>78</v>
      </c>
      <c r="B4" s="185" t="s">
        <v>115</v>
      </c>
      <c r="C4" s="185"/>
      <c r="D4" s="46"/>
      <c r="E4" s="46"/>
      <c r="F4" s="46"/>
      <c r="G4" s="46"/>
      <c r="H4" s="44"/>
      <c r="I4" s="2"/>
      <c r="J4" s="166"/>
      <c r="K4" s="166"/>
      <c r="L4" s="22"/>
      <c r="M4" s="22"/>
    </row>
    <row r="5" spans="1:24" ht="26.4">
      <c r="A5" s="163" t="s">
        <v>77</v>
      </c>
      <c r="B5" s="186" t="s">
        <v>114</v>
      </c>
      <c r="C5" s="186"/>
      <c r="D5" s="47"/>
      <c r="E5" s="163"/>
      <c r="F5" s="163"/>
      <c r="G5" s="163"/>
      <c r="H5" s="163"/>
      <c r="I5" s="48"/>
      <c r="J5" s="48"/>
      <c r="K5" s="48"/>
    </row>
    <row r="6" spans="1:24" ht="14.1" customHeight="1">
      <c r="A6" s="47" t="s">
        <v>10</v>
      </c>
      <c r="B6" s="187" t="s">
        <v>76</v>
      </c>
      <c r="C6" s="187"/>
      <c r="D6" s="187"/>
      <c r="E6" s="187"/>
      <c r="F6" s="187"/>
      <c r="G6" s="187"/>
      <c r="H6" s="187"/>
      <c r="I6" s="49"/>
      <c r="J6" s="50"/>
      <c r="K6" s="50"/>
    </row>
    <row r="7" spans="1:24" ht="14.1" customHeight="1">
      <c r="A7" s="49"/>
      <c r="B7" s="51"/>
      <c r="C7" s="51"/>
      <c r="D7" s="51"/>
      <c r="E7" s="51"/>
      <c r="F7" s="51"/>
      <c r="G7" s="51"/>
      <c r="H7" s="51"/>
      <c r="I7" s="49"/>
      <c r="J7" s="50"/>
      <c r="K7" s="50"/>
    </row>
    <row r="8" spans="1:24">
      <c r="A8" s="3"/>
      <c r="B8" s="20"/>
      <c r="C8" s="1"/>
      <c r="D8" s="1"/>
      <c r="E8" s="15"/>
      <c r="F8" s="16"/>
      <c r="G8" s="17"/>
      <c r="H8" s="17"/>
      <c r="I8" s="17"/>
      <c r="J8" s="3"/>
      <c r="K8" s="17"/>
    </row>
    <row r="9" spans="1:24">
      <c r="A9" s="3"/>
      <c r="B9" s="20"/>
      <c r="C9" s="1"/>
      <c r="D9" s="1"/>
      <c r="E9" s="15"/>
      <c r="F9" s="16"/>
      <c r="G9" s="17"/>
      <c r="H9" s="17"/>
      <c r="I9" s="17"/>
      <c r="J9" s="3"/>
      <c r="K9" s="17"/>
    </row>
    <row r="10" spans="1:24" ht="26.4">
      <c r="A10" s="1" t="s">
        <v>0</v>
      </c>
      <c r="B10" s="161" t="s">
        <v>75</v>
      </c>
      <c r="C10" s="1"/>
      <c r="D10" s="1"/>
      <c r="E10" s="182"/>
      <c r="F10" s="180"/>
      <c r="G10" s="165"/>
      <c r="H10" s="165"/>
      <c r="I10" s="2"/>
      <c r="J10" s="183"/>
      <c r="K10" s="183"/>
      <c r="N10" s="25"/>
      <c r="O10" s="9"/>
      <c r="P10" s="10"/>
      <c r="Q10" s="9"/>
      <c r="R10" s="26"/>
      <c r="S10" s="27"/>
      <c r="T10" s="9"/>
      <c r="U10" s="9"/>
      <c r="V10" s="26"/>
      <c r="W10" s="88"/>
      <c r="X10" s="26"/>
    </row>
    <row r="11" spans="1:24">
      <c r="A11" s="168"/>
      <c r="B11" s="188" t="s">
        <v>74</v>
      </c>
      <c r="C11" s="188"/>
      <c r="D11" s="188"/>
      <c r="E11" s="188"/>
      <c r="F11" s="188"/>
      <c r="G11" s="188"/>
      <c r="H11" s="188"/>
      <c r="I11" s="188"/>
      <c r="J11" s="188"/>
      <c r="K11" s="188"/>
      <c r="N11" s="25"/>
      <c r="O11" s="9"/>
      <c r="P11" s="10"/>
      <c r="Q11" s="9"/>
      <c r="R11" s="26"/>
      <c r="S11" s="27"/>
      <c r="T11" s="9"/>
      <c r="U11" s="9"/>
      <c r="V11" s="26"/>
      <c r="W11" s="88"/>
      <c r="X11" s="26"/>
    </row>
    <row r="12" spans="1:24" ht="15.6">
      <c r="A12" s="4"/>
      <c r="B12" s="5"/>
      <c r="C12" s="6"/>
      <c r="D12" s="23"/>
      <c r="E12" s="166"/>
      <c r="F12" s="166"/>
      <c r="G12" s="166"/>
      <c r="H12" s="166"/>
      <c r="I12" s="7"/>
      <c r="J12" s="166"/>
      <c r="K12" s="166"/>
      <c r="N12" s="25"/>
      <c r="O12" s="9"/>
      <c r="P12" s="10"/>
      <c r="Q12" s="9"/>
      <c r="R12" s="26"/>
      <c r="S12" s="27"/>
      <c r="T12" s="9"/>
      <c r="U12" s="9"/>
      <c r="V12" s="26"/>
      <c r="W12" s="88"/>
      <c r="X12" s="26"/>
    </row>
    <row r="13" spans="1:24">
      <c r="A13" s="53"/>
      <c r="B13" s="54"/>
      <c r="C13" s="53"/>
      <c r="D13" s="53"/>
      <c r="E13" s="55"/>
      <c r="F13" s="177" t="s">
        <v>2</v>
      </c>
      <c r="G13" s="178"/>
      <c r="H13" s="178"/>
      <c r="I13" s="179"/>
      <c r="J13" s="169"/>
      <c r="K13" s="53"/>
      <c r="N13" s="25"/>
      <c r="O13" s="9"/>
      <c r="P13" s="10"/>
      <c r="Q13" s="9"/>
      <c r="R13" s="26"/>
      <c r="S13" s="27"/>
      <c r="T13" s="9"/>
      <c r="U13" s="9"/>
      <c r="V13" s="26"/>
      <c r="W13" s="88"/>
      <c r="X13" s="26"/>
    </row>
    <row r="14" spans="1:24" ht="26.4">
      <c r="A14" s="56" t="s">
        <v>3</v>
      </c>
      <c r="B14" s="57" t="s">
        <v>73</v>
      </c>
      <c r="C14" s="56" t="s">
        <v>72</v>
      </c>
      <c r="D14" s="56" t="s">
        <v>12</v>
      </c>
      <c r="E14" s="58" t="s">
        <v>4</v>
      </c>
      <c r="F14" s="59" t="s">
        <v>5</v>
      </c>
      <c r="G14" s="60" t="s">
        <v>6</v>
      </c>
      <c r="H14" s="60" t="s">
        <v>71</v>
      </c>
      <c r="I14" s="61" t="s">
        <v>70</v>
      </c>
      <c r="J14" s="62" t="s">
        <v>69</v>
      </c>
      <c r="K14" s="63" t="s">
        <v>7</v>
      </c>
      <c r="N14" s="25"/>
      <c r="O14" s="9"/>
      <c r="P14" s="10"/>
      <c r="Q14" s="9"/>
      <c r="R14" s="26"/>
      <c r="S14" s="27"/>
      <c r="T14" s="9"/>
      <c r="U14" s="9"/>
      <c r="V14" s="26"/>
      <c r="W14" s="88"/>
      <c r="X14" s="26"/>
    </row>
    <row r="15" spans="1:24">
      <c r="A15" s="12"/>
      <c r="B15" s="8" t="s">
        <v>13</v>
      </c>
      <c r="C15" s="173" t="s">
        <v>68</v>
      </c>
      <c r="D15" s="171" t="s">
        <v>67</v>
      </c>
      <c r="E15" s="64">
        <v>1</v>
      </c>
      <c r="F15" s="65">
        <v>80</v>
      </c>
      <c r="G15" s="66"/>
      <c r="H15" s="67">
        <v>120</v>
      </c>
      <c r="I15" s="68">
        <f>E15*F15*H15</f>
        <v>9600</v>
      </c>
      <c r="J15" s="69">
        <f>E15*F15</f>
        <v>80</v>
      </c>
      <c r="K15" s="70">
        <f>I15</f>
        <v>9600</v>
      </c>
      <c r="N15" s="25"/>
      <c r="O15" s="9"/>
      <c r="P15" s="10"/>
      <c r="Q15" s="9"/>
      <c r="R15" s="26"/>
      <c r="S15" s="27"/>
      <c r="T15" s="9"/>
      <c r="U15" s="9"/>
      <c r="V15" s="26"/>
      <c r="W15" s="88"/>
      <c r="X15" s="26"/>
    </row>
    <row r="16" spans="1:24" ht="30.6">
      <c r="A16" s="12"/>
      <c r="B16" s="8" t="s">
        <v>11</v>
      </c>
      <c r="C16" s="11" t="s">
        <v>66</v>
      </c>
      <c r="D16" s="24" t="s">
        <v>65</v>
      </c>
      <c r="E16" s="64">
        <v>3</v>
      </c>
      <c r="F16" s="65">
        <v>112</v>
      </c>
      <c r="G16" s="66"/>
      <c r="H16" s="67">
        <v>100</v>
      </c>
      <c r="I16" s="68">
        <f>E16*F16*H16</f>
        <v>33600</v>
      </c>
      <c r="J16" s="69">
        <f>E16*F16</f>
        <v>336</v>
      </c>
      <c r="K16" s="70">
        <f>I16</f>
        <v>33600</v>
      </c>
      <c r="N16" s="25"/>
      <c r="O16" s="9"/>
      <c r="P16" s="10"/>
      <c r="Q16" s="9"/>
      <c r="R16" s="26"/>
      <c r="S16" s="27"/>
      <c r="T16" s="9"/>
      <c r="U16" s="9"/>
      <c r="V16" s="26"/>
      <c r="W16" s="88"/>
      <c r="X16" s="26"/>
    </row>
    <row r="17" spans="1:24" ht="20.399999999999999">
      <c r="A17" s="12"/>
      <c r="B17" s="11" t="s">
        <v>64</v>
      </c>
      <c r="C17" s="11" t="s">
        <v>63</v>
      </c>
      <c r="D17" s="171" t="s">
        <v>62</v>
      </c>
      <c r="E17" s="64">
        <v>4</v>
      </c>
      <c r="F17" s="65">
        <v>177</v>
      </c>
      <c r="G17" s="67"/>
      <c r="H17" s="67">
        <v>35</v>
      </c>
      <c r="I17" s="68">
        <f>E17*F17*H17</f>
        <v>24780</v>
      </c>
      <c r="J17" s="69">
        <f>E17*F17</f>
        <v>708</v>
      </c>
      <c r="K17" s="70">
        <f>I17</f>
        <v>24780</v>
      </c>
      <c r="N17" s="25"/>
      <c r="O17" s="9"/>
      <c r="P17" s="10"/>
      <c r="Q17" s="9"/>
      <c r="R17" s="26"/>
      <c r="S17" s="27"/>
      <c r="T17" s="9"/>
      <c r="U17" s="9"/>
      <c r="V17" s="26"/>
      <c r="W17" s="88"/>
      <c r="X17" s="26"/>
    </row>
    <row r="18" spans="1:24">
      <c r="A18" s="12"/>
      <c r="B18" s="8"/>
      <c r="C18" s="11"/>
      <c r="D18" s="24"/>
      <c r="E18" s="64"/>
      <c r="F18" s="71"/>
      <c r="G18" s="66"/>
      <c r="H18" s="67"/>
      <c r="I18" s="68"/>
      <c r="J18" s="69"/>
      <c r="K18" s="70"/>
      <c r="N18" s="25"/>
      <c r="O18" s="9"/>
      <c r="P18" s="10"/>
      <c r="Q18" s="9"/>
      <c r="R18" s="26"/>
      <c r="S18" s="27"/>
      <c r="T18" s="9"/>
      <c r="U18" s="9"/>
      <c r="V18" s="26"/>
      <c r="W18" s="88"/>
      <c r="X18" s="26"/>
    </row>
    <row r="19" spans="1:24">
      <c r="A19" s="13"/>
      <c r="B19" s="14" t="s">
        <v>8</v>
      </c>
      <c r="C19" s="14"/>
      <c r="D19" s="14"/>
      <c r="E19" s="72" t="s">
        <v>1</v>
      </c>
      <c r="F19" s="73"/>
      <c r="G19" s="74"/>
      <c r="H19" s="74"/>
      <c r="I19" s="75"/>
      <c r="J19" s="76">
        <f>SUM(J15:J17)</f>
        <v>1124</v>
      </c>
      <c r="K19" s="77">
        <f>SUM(K15:K18)</f>
        <v>67980</v>
      </c>
      <c r="N19" s="25"/>
      <c r="O19" s="9"/>
      <c r="P19" s="10"/>
      <c r="Q19" s="9"/>
      <c r="R19" s="26"/>
      <c r="S19" s="27"/>
      <c r="T19" s="9"/>
      <c r="U19" s="9"/>
      <c r="V19" s="26"/>
      <c r="W19" s="88"/>
      <c r="X19" s="26"/>
    </row>
    <row r="20" spans="1:24">
      <c r="A20" s="3"/>
      <c r="B20" s="3"/>
      <c r="C20" s="3"/>
      <c r="D20" s="3"/>
      <c r="E20" s="15"/>
      <c r="F20" s="16"/>
      <c r="G20" s="17"/>
      <c r="H20" s="17"/>
      <c r="I20" s="17"/>
      <c r="J20" s="84"/>
      <c r="K20" s="84"/>
      <c r="N20" s="25"/>
      <c r="O20" s="9"/>
      <c r="P20" s="10"/>
      <c r="Q20" s="9"/>
      <c r="R20" s="26"/>
      <c r="S20" s="27"/>
      <c r="T20" s="9"/>
      <c r="U20" s="9"/>
      <c r="V20" s="26"/>
      <c r="W20" s="88"/>
      <c r="X20" s="26"/>
    </row>
    <row r="21" spans="1:24">
      <c r="A21" s="3"/>
      <c r="B21" s="18"/>
      <c r="C21" s="18"/>
      <c r="D21" s="18"/>
      <c r="E21" s="15"/>
      <c r="F21" s="19"/>
      <c r="G21" s="17"/>
      <c r="H21" s="17"/>
      <c r="I21" s="17"/>
      <c r="J21" s="84"/>
      <c r="K21" s="85"/>
      <c r="N21" s="25"/>
      <c r="O21" s="9"/>
      <c r="P21" s="10"/>
      <c r="Q21" s="9"/>
      <c r="R21" s="26"/>
      <c r="S21" s="27"/>
      <c r="T21" s="9"/>
      <c r="U21" s="9"/>
      <c r="V21" s="26"/>
      <c r="W21" s="88"/>
      <c r="X21" s="26"/>
    </row>
    <row r="22" spans="1:24">
      <c r="A22" s="78"/>
      <c r="B22" s="79" t="s">
        <v>61</v>
      </c>
      <c r="C22" s="80"/>
      <c r="D22" s="80"/>
      <c r="E22" s="81"/>
      <c r="F22" s="82"/>
      <c r="G22" s="83"/>
      <c r="H22" s="83"/>
      <c r="I22" s="83"/>
      <c r="J22" s="86"/>
      <c r="K22" s="87">
        <f>K19</f>
        <v>67980</v>
      </c>
      <c r="N22" s="25"/>
      <c r="O22" s="9"/>
      <c r="P22" s="10"/>
      <c r="Q22" s="9"/>
      <c r="R22" s="26"/>
      <c r="S22" s="27"/>
      <c r="T22" s="9"/>
      <c r="U22" s="9"/>
      <c r="V22" s="26"/>
      <c r="W22" s="88"/>
      <c r="X22" s="26"/>
    </row>
    <row r="23" spans="1:24">
      <c r="A23" s="3"/>
      <c r="B23" s="20"/>
      <c r="C23" s="1"/>
      <c r="D23" s="1"/>
      <c r="E23" s="15"/>
      <c r="F23" s="16"/>
      <c r="G23" s="17"/>
      <c r="H23" s="17"/>
      <c r="I23" s="17"/>
      <c r="J23" s="84"/>
      <c r="K23" s="89"/>
      <c r="N23" s="25"/>
      <c r="O23" s="9"/>
      <c r="P23" s="10"/>
      <c r="Q23" s="9"/>
      <c r="R23" s="26"/>
      <c r="S23" s="27"/>
      <c r="T23" s="9"/>
      <c r="U23" s="9"/>
      <c r="V23" s="26"/>
      <c r="W23" s="88"/>
      <c r="X23" s="26"/>
    </row>
    <row r="24" spans="1:24" ht="13.5" customHeight="1">
      <c r="A24" s="3"/>
      <c r="B24" s="1"/>
      <c r="C24" s="3"/>
      <c r="D24" s="3"/>
      <c r="E24" s="3"/>
      <c r="G24" s="21"/>
      <c r="H24" s="21"/>
      <c r="I24" s="3"/>
      <c r="J24" s="84"/>
      <c r="K24" s="90"/>
      <c r="N24" s="25"/>
      <c r="O24" s="9"/>
      <c r="P24" s="10"/>
      <c r="Q24" s="9"/>
      <c r="R24" s="26"/>
      <c r="S24" s="27"/>
      <c r="T24" s="9"/>
      <c r="U24" s="9"/>
      <c r="V24" s="26"/>
      <c r="W24" s="88"/>
      <c r="X24" s="26"/>
    </row>
    <row r="25" spans="1:24" ht="14.1" customHeight="1">
      <c r="A25" s="3"/>
      <c r="B25" s="180" t="s">
        <v>60</v>
      </c>
      <c r="C25" s="180"/>
      <c r="D25" s="1"/>
      <c r="E25" s="15"/>
      <c r="F25" s="16"/>
      <c r="G25" s="17"/>
      <c r="H25" s="17"/>
      <c r="I25" s="17"/>
      <c r="J25" s="91"/>
      <c r="K25" s="92">
        <f>J19</f>
        <v>1124</v>
      </c>
      <c r="N25" s="25"/>
      <c r="O25" s="9"/>
      <c r="P25" s="9"/>
      <c r="Q25" s="9"/>
      <c r="R25" s="26"/>
      <c r="S25" s="27"/>
      <c r="T25" s="9"/>
      <c r="U25" s="9"/>
      <c r="V25" s="26"/>
      <c r="W25" s="88"/>
      <c r="X25" s="26"/>
    </row>
    <row r="26" spans="1:24" ht="13.5" customHeight="1">
      <c r="A26" s="78"/>
      <c r="B26" s="181" t="s">
        <v>59</v>
      </c>
      <c r="C26" s="181"/>
      <c r="D26" s="80"/>
      <c r="E26" s="78"/>
      <c r="F26" s="93"/>
      <c r="G26" s="94"/>
      <c r="H26" s="94"/>
      <c r="I26" s="78"/>
      <c r="J26" s="95"/>
      <c r="K26" s="96">
        <f>K22</f>
        <v>67980</v>
      </c>
      <c r="N26" s="27"/>
      <c r="O26" s="9"/>
      <c r="P26" s="10"/>
      <c r="Q26" s="9"/>
      <c r="R26" s="26"/>
      <c r="S26" s="27"/>
      <c r="T26" s="9"/>
      <c r="U26" s="9"/>
      <c r="V26" s="26"/>
      <c r="W26" s="88"/>
      <c r="X26" s="26"/>
    </row>
    <row r="28" spans="1:24">
      <c r="J28" s="97"/>
    </row>
    <row r="29" spans="1:24">
      <c r="A29" s="3"/>
    </row>
    <row r="31" spans="1:24" ht="13.5" customHeight="1"/>
    <row r="59" spans="13:13">
      <c r="M59" s="28"/>
    </row>
  </sheetData>
  <mergeCells count="10">
    <mergeCell ref="B2:K2"/>
    <mergeCell ref="B4:C4"/>
    <mergeCell ref="B5:C5"/>
    <mergeCell ref="B6:H6"/>
    <mergeCell ref="B11:K11"/>
    <mergeCell ref="F13:I13"/>
    <mergeCell ref="B25:C25"/>
    <mergeCell ref="B26:C26"/>
    <mergeCell ref="E10:F10"/>
    <mergeCell ref="J10:K10"/>
  </mergeCells>
  <phoneticPr fontId="3"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5"/>
  <sheetViews>
    <sheetView topLeftCell="A13" zoomScaleNormal="100" workbookViewId="0">
      <selection activeCell="B6" sqref="B6:K6"/>
    </sheetView>
  </sheetViews>
  <sheetFormatPr defaultRowHeight="14.4"/>
  <cols>
    <col min="1" max="1" width="12.21875" customWidth="1"/>
    <col min="2" max="2" width="30.33203125" customWidth="1"/>
    <col min="3" max="3" width="8" customWidth="1"/>
    <col min="4" max="4" width="14.44140625" bestFit="1" customWidth="1"/>
    <col min="5" max="5" width="31.33203125" customWidth="1"/>
    <col min="6" max="6" width="10.6640625" customWidth="1"/>
    <col min="7" max="9" width="9" customWidth="1"/>
    <col min="10" max="10" width="7.44140625" bestFit="1" customWidth="1"/>
    <col min="11" max="11" width="11.6640625" bestFit="1" customWidth="1"/>
    <col min="12" max="12" width="8.77734375" bestFit="1" customWidth="1"/>
    <col min="13" max="13" width="15" customWidth="1"/>
    <col min="14" max="14" width="11.6640625" bestFit="1" customWidth="1"/>
    <col min="15" max="15" width="12.77734375" bestFit="1" customWidth="1"/>
    <col min="16" max="17" width="11.44140625" bestFit="1" customWidth="1"/>
    <col min="18" max="18" width="12.77734375" bestFit="1" customWidth="1"/>
  </cols>
  <sheetData>
    <row r="2" spans="1:15" ht="42" customHeight="1">
      <c r="A2" s="44" t="s">
        <v>9</v>
      </c>
      <c r="B2" s="184" t="s">
        <v>56</v>
      </c>
      <c r="C2" s="184"/>
      <c r="D2" s="184"/>
      <c r="E2" s="184"/>
      <c r="F2" s="184"/>
      <c r="G2" s="184"/>
      <c r="H2" s="184"/>
      <c r="I2" s="184"/>
      <c r="J2" s="184"/>
      <c r="K2" s="184"/>
      <c r="L2" s="184"/>
      <c r="M2" s="184"/>
      <c r="N2" s="22"/>
      <c r="O2" s="22"/>
    </row>
    <row r="3" spans="1:15" ht="28.5" customHeight="1">
      <c r="A3" s="44" t="s">
        <v>109</v>
      </c>
      <c r="B3" s="45" t="s">
        <v>113</v>
      </c>
      <c r="C3" s="1"/>
      <c r="D3" s="1"/>
      <c r="E3" s="1"/>
      <c r="F3" s="1"/>
      <c r="G3" s="1"/>
      <c r="H3" s="1"/>
      <c r="I3" s="1"/>
      <c r="J3" s="1"/>
      <c r="K3" s="165"/>
      <c r="L3" s="166"/>
      <c r="M3" s="166"/>
      <c r="N3" s="22"/>
      <c r="O3" s="22"/>
    </row>
    <row r="4" spans="1:15" ht="27.6" customHeight="1">
      <c r="A4" s="44" t="s">
        <v>43</v>
      </c>
      <c r="B4" s="161" t="s">
        <v>115</v>
      </c>
      <c r="C4" s="161"/>
      <c r="D4" s="161"/>
      <c r="E4" s="161"/>
      <c r="F4" s="161"/>
      <c r="G4" s="161"/>
      <c r="H4" s="161"/>
      <c r="I4" s="161"/>
      <c r="J4" s="46"/>
      <c r="K4" s="46"/>
      <c r="L4" s="166"/>
      <c r="M4" s="166"/>
      <c r="N4" s="22"/>
      <c r="O4" s="22"/>
    </row>
    <row r="5" spans="1:15" ht="26.4">
      <c r="A5" s="163" t="s">
        <v>57</v>
      </c>
      <c r="B5" s="162" t="s">
        <v>114</v>
      </c>
      <c r="C5" s="162"/>
      <c r="D5" s="162"/>
      <c r="E5" s="162"/>
      <c r="F5" s="162"/>
      <c r="G5" s="162"/>
      <c r="H5" s="162"/>
      <c r="I5" s="162"/>
      <c r="J5" s="47"/>
      <c r="K5" s="163"/>
      <c r="L5" s="48"/>
      <c r="M5" s="48"/>
    </row>
    <row r="6" spans="1:15" ht="15" customHeight="1">
      <c r="A6" s="47" t="s">
        <v>10</v>
      </c>
      <c r="B6" s="187" t="s">
        <v>44</v>
      </c>
      <c r="C6" s="187"/>
      <c r="D6" s="187"/>
      <c r="E6" s="187"/>
      <c r="F6" s="187"/>
      <c r="G6" s="187"/>
      <c r="H6" s="187"/>
      <c r="I6" s="187"/>
      <c r="J6" s="187"/>
      <c r="K6" s="187"/>
      <c r="L6" s="50"/>
      <c r="M6" s="50"/>
    </row>
    <row r="7" spans="1:15" ht="14.1" customHeight="1">
      <c r="A7" s="49"/>
      <c r="B7" s="51"/>
      <c r="C7" s="51"/>
      <c r="D7" s="51"/>
      <c r="E7" s="51"/>
      <c r="F7" s="51"/>
      <c r="G7" s="51"/>
      <c r="H7" s="51"/>
      <c r="I7" s="51"/>
      <c r="J7" s="51"/>
      <c r="K7" s="51"/>
      <c r="L7" s="50"/>
      <c r="M7" s="50"/>
    </row>
    <row r="8" spans="1:15">
      <c r="A8" s="3"/>
      <c r="B8" s="20"/>
      <c r="C8" s="1"/>
      <c r="D8" s="1"/>
      <c r="E8" s="1"/>
      <c r="F8" s="1"/>
      <c r="G8" s="1"/>
      <c r="H8" s="1"/>
      <c r="I8" s="1"/>
      <c r="J8" s="1"/>
      <c r="K8" s="15"/>
      <c r="L8" s="3"/>
      <c r="M8" s="17"/>
    </row>
    <row r="9" spans="1:15">
      <c r="A9" s="3"/>
      <c r="B9" s="20"/>
      <c r="C9" s="1"/>
      <c r="D9" s="1"/>
      <c r="E9" s="1"/>
      <c r="F9" s="1"/>
      <c r="G9" s="1"/>
      <c r="H9" s="1"/>
      <c r="I9" s="1"/>
      <c r="J9" s="1"/>
      <c r="K9" s="15"/>
      <c r="L9" s="3"/>
      <c r="M9" s="17"/>
    </row>
    <row r="10" spans="1:15" ht="26.4">
      <c r="A10" s="1" t="s">
        <v>0</v>
      </c>
      <c r="B10" s="45" t="s">
        <v>108</v>
      </c>
      <c r="C10" s="1"/>
      <c r="D10" s="1"/>
      <c r="E10" s="1"/>
      <c r="F10" s="1"/>
      <c r="G10" s="1"/>
      <c r="H10" s="1"/>
      <c r="I10" s="1"/>
      <c r="J10" s="1"/>
      <c r="K10" s="164"/>
      <c r="L10" s="183"/>
      <c r="M10" s="183"/>
    </row>
    <row r="11" spans="1:15" ht="15" customHeight="1">
      <c r="A11" s="52"/>
      <c r="B11" s="201" t="s">
        <v>107</v>
      </c>
      <c r="C11" s="201"/>
      <c r="D11" s="201"/>
      <c r="E11" s="201"/>
      <c r="F11" s="201"/>
      <c r="G11" s="201"/>
      <c r="H11" s="201"/>
      <c r="I11" s="201"/>
      <c r="J11" s="201"/>
      <c r="K11" s="201"/>
      <c r="L11" s="201"/>
      <c r="M11" s="201"/>
    </row>
    <row r="12" spans="1:15" ht="15.6">
      <c r="A12" s="4"/>
      <c r="B12" s="5"/>
      <c r="C12" s="23"/>
      <c r="D12" s="23"/>
      <c r="E12" s="23"/>
      <c r="F12" s="23"/>
      <c r="G12" s="23"/>
      <c r="H12" s="23"/>
      <c r="I12" s="23"/>
      <c r="J12" s="23"/>
      <c r="K12" s="166"/>
      <c r="L12" s="166"/>
      <c r="M12" s="166"/>
    </row>
    <row r="13" spans="1:15" ht="13.5" customHeight="1">
      <c r="A13" s="53"/>
      <c r="B13" s="54"/>
      <c r="C13" s="53"/>
      <c r="D13" s="53"/>
      <c r="E13" s="53"/>
      <c r="F13" s="53"/>
      <c r="G13" s="53"/>
      <c r="H13" s="177" t="s">
        <v>2</v>
      </c>
      <c r="I13" s="178"/>
      <c r="J13" s="178"/>
      <c r="K13" s="179"/>
      <c r="L13" s="98"/>
      <c r="M13" s="169"/>
    </row>
    <row r="14" spans="1:15" ht="26.4">
      <c r="A14" s="56" t="s">
        <v>106</v>
      </c>
      <c r="B14" s="56" t="s">
        <v>105</v>
      </c>
      <c r="C14" s="62" t="s">
        <v>104</v>
      </c>
      <c r="D14" s="63" t="s">
        <v>7</v>
      </c>
      <c r="E14" s="56" t="s">
        <v>103</v>
      </c>
      <c r="F14" s="56" t="s">
        <v>102</v>
      </c>
      <c r="G14" s="56" t="s">
        <v>101</v>
      </c>
      <c r="H14" s="99" t="s">
        <v>100</v>
      </c>
      <c r="I14" s="57" t="s">
        <v>6</v>
      </c>
      <c r="J14" s="57" t="s">
        <v>99</v>
      </c>
      <c r="K14" s="100" t="s">
        <v>98</v>
      </c>
      <c r="L14" s="62" t="s">
        <v>97</v>
      </c>
      <c r="M14" s="63" t="s">
        <v>96</v>
      </c>
    </row>
    <row r="15" spans="1:15">
      <c r="A15" s="189" t="s">
        <v>95</v>
      </c>
      <c r="B15" s="192" t="s">
        <v>94</v>
      </c>
      <c r="C15" s="195">
        <f>SUM(L15:L17)</f>
        <v>592</v>
      </c>
      <c r="D15" s="198">
        <f>SUM(M15:M17)</f>
        <v>36500</v>
      </c>
      <c r="E15" s="173" t="s">
        <v>89</v>
      </c>
      <c r="F15" s="170" t="s">
        <v>88</v>
      </c>
      <c r="G15" s="101">
        <v>1</v>
      </c>
      <c r="H15" s="102">
        <v>48</v>
      </c>
      <c r="I15" s="103"/>
      <c r="J15" s="104">
        <v>120</v>
      </c>
      <c r="K15" s="105">
        <f t="shared" ref="K15:K23" si="0">J15*H15*G15</f>
        <v>5760</v>
      </c>
      <c r="L15" s="101">
        <f t="shared" ref="L15:L23" si="1">H15*G15</f>
        <v>48</v>
      </c>
      <c r="M15" s="106">
        <f t="shared" ref="M15:M23" si="2">K15</f>
        <v>5760</v>
      </c>
    </row>
    <row r="16" spans="1:15" ht="19.5" customHeight="1">
      <c r="A16" s="190"/>
      <c r="B16" s="193"/>
      <c r="C16" s="196"/>
      <c r="D16" s="199"/>
      <c r="E16" s="11" t="s">
        <v>87</v>
      </c>
      <c r="F16" s="24" t="s">
        <v>86</v>
      </c>
      <c r="G16" s="107">
        <v>3</v>
      </c>
      <c r="H16" s="107">
        <v>60</v>
      </c>
      <c r="I16" s="108"/>
      <c r="J16" s="109">
        <v>100</v>
      </c>
      <c r="K16" s="110">
        <f t="shared" si="0"/>
        <v>18000</v>
      </c>
      <c r="L16" s="111">
        <f t="shared" si="1"/>
        <v>180</v>
      </c>
      <c r="M16" s="112">
        <f t="shared" si="2"/>
        <v>18000</v>
      </c>
    </row>
    <row r="17" spans="1:26" ht="36" customHeight="1">
      <c r="A17" s="191"/>
      <c r="B17" s="194"/>
      <c r="C17" s="197"/>
      <c r="D17" s="199"/>
      <c r="E17" s="11" t="s">
        <v>85</v>
      </c>
      <c r="F17" s="113" t="s">
        <v>84</v>
      </c>
      <c r="G17" s="114">
        <v>4</v>
      </c>
      <c r="H17" s="114">
        <v>91</v>
      </c>
      <c r="I17" s="115"/>
      <c r="J17" s="116">
        <v>35</v>
      </c>
      <c r="K17" s="117">
        <f t="shared" si="0"/>
        <v>12740</v>
      </c>
      <c r="L17" s="118">
        <f t="shared" si="1"/>
        <v>364</v>
      </c>
      <c r="M17" s="119">
        <f t="shared" si="2"/>
        <v>12740</v>
      </c>
    </row>
    <row r="18" spans="1:26">
      <c r="A18" s="189" t="s">
        <v>93</v>
      </c>
      <c r="B18" s="192" t="s">
        <v>92</v>
      </c>
      <c r="C18" s="195">
        <f>SUM(L18:L20)</f>
        <v>343</v>
      </c>
      <c r="D18" s="198">
        <f>SUM(M18:M20)</f>
        <v>20420</v>
      </c>
      <c r="E18" s="172" t="s">
        <v>89</v>
      </c>
      <c r="F18" s="170" t="s">
        <v>88</v>
      </c>
      <c r="G18" s="101">
        <v>1</v>
      </c>
      <c r="H18" s="102">
        <v>21</v>
      </c>
      <c r="I18" s="103"/>
      <c r="J18" s="104">
        <v>120</v>
      </c>
      <c r="K18" s="105">
        <f t="shared" si="0"/>
        <v>2520</v>
      </c>
      <c r="L18" s="101">
        <f t="shared" si="1"/>
        <v>21</v>
      </c>
      <c r="M18" s="106">
        <f t="shared" si="2"/>
        <v>2520</v>
      </c>
    </row>
    <row r="19" spans="1:26" ht="18.75" customHeight="1">
      <c r="A19" s="190"/>
      <c r="B19" s="193"/>
      <c r="C19" s="196"/>
      <c r="D19" s="199"/>
      <c r="E19" s="11" t="s">
        <v>87</v>
      </c>
      <c r="F19" s="24" t="s">
        <v>86</v>
      </c>
      <c r="G19" s="107">
        <v>3</v>
      </c>
      <c r="H19" s="107">
        <v>34</v>
      </c>
      <c r="I19" s="108"/>
      <c r="J19" s="109">
        <v>100</v>
      </c>
      <c r="K19" s="110">
        <f t="shared" si="0"/>
        <v>10200</v>
      </c>
      <c r="L19" s="111">
        <f t="shared" si="1"/>
        <v>102</v>
      </c>
      <c r="M19" s="112">
        <f t="shared" si="2"/>
        <v>10200</v>
      </c>
    </row>
    <row r="20" spans="1:26" ht="35.25" customHeight="1">
      <c r="A20" s="191"/>
      <c r="B20" s="194"/>
      <c r="C20" s="197"/>
      <c r="D20" s="200"/>
      <c r="E20" s="11" t="s">
        <v>85</v>
      </c>
      <c r="F20" s="113" t="s">
        <v>84</v>
      </c>
      <c r="G20" s="114">
        <v>4</v>
      </c>
      <c r="H20" s="114">
        <v>55</v>
      </c>
      <c r="I20" s="115"/>
      <c r="J20" s="116">
        <v>35</v>
      </c>
      <c r="K20" s="117">
        <f t="shared" si="0"/>
        <v>7700</v>
      </c>
      <c r="L20" s="118">
        <f t="shared" si="1"/>
        <v>220</v>
      </c>
      <c r="M20" s="119">
        <f t="shared" si="2"/>
        <v>7700</v>
      </c>
    </row>
    <row r="21" spans="1:26">
      <c r="A21" s="190" t="s">
        <v>91</v>
      </c>
      <c r="B21" s="193" t="s">
        <v>90</v>
      </c>
      <c r="C21" s="196">
        <f>SUM(L21:L23)</f>
        <v>189</v>
      </c>
      <c r="D21" s="198">
        <f>SUM(M21:M23)</f>
        <v>11060</v>
      </c>
      <c r="E21" s="172" t="s">
        <v>89</v>
      </c>
      <c r="F21" s="171" t="s">
        <v>88</v>
      </c>
      <c r="G21" s="111">
        <v>1</v>
      </c>
      <c r="H21" s="107">
        <v>11</v>
      </c>
      <c r="I21" s="108"/>
      <c r="J21" s="109">
        <v>120</v>
      </c>
      <c r="K21" s="110">
        <f t="shared" si="0"/>
        <v>1320</v>
      </c>
      <c r="L21" s="111">
        <f t="shared" si="1"/>
        <v>11</v>
      </c>
      <c r="M21" s="112">
        <f t="shared" si="2"/>
        <v>1320</v>
      </c>
    </row>
    <row r="22" spans="1:26">
      <c r="A22" s="190"/>
      <c r="B22" s="193"/>
      <c r="C22" s="196"/>
      <c r="D22" s="199"/>
      <c r="E22" s="11" t="s">
        <v>87</v>
      </c>
      <c r="F22" s="24" t="s">
        <v>86</v>
      </c>
      <c r="G22" s="107">
        <v>3</v>
      </c>
      <c r="H22" s="107">
        <v>18</v>
      </c>
      <c r="I22" s="108"/>
      <c r="J22" s="109">
        <v>100</v>
      </c>
      <c r="K22" s="110">
        <f t="shared" si="0"/>
        <v>5400</v>
      </c>
      <c r="L22" s="111">
        <f t="shared" si="1"/>
        <v>54</v>
      </c>
      <c r="M22" s="112">
        <f t="shared" si="2"/>
        <v>5400</v>
      </c>
    </row>
    <row r="23" spans="1:26" ht="20.399999999999999">
      <c r="A23" s="190"/>
      <c r="B23" s="193"/>
      <c r="C23" s="196"/>
      <c r="D23" s="199"/>
      <c r="E23" s="11" t="s">
        <v>85</v>
      </c>
      <c r="F23" s="24" t="s">
        <v>84</v>
      </c>
      <c r="G23" s="107">
        <v>4</v>
      </c>
      <c r="H23" s="107">
        <v>31</v>
      </c>
      <c r="I23" s="108"/>
      <c r="J23" s="109">
        <v>35</v>
      </c>
      <c r="K23" s="110">
        <f t="shared" si="0"/>
        <v>4340</v>
      </c>
      <c r="L23" s="111">
        <f t="shared" si="1"/>
        <v>124</v>
      </c>
      <c r="M23" s="112">
        <f t="shared" si="2"/>
        <v>4340</v>
      </c>
    </row>
    <row r="24" spans="1:26">
      <c r="A24" s="12"/>
      <c r="B24" s="8"/>
      <c r="C24" s="120"/>
      <c r="D24" s="121"/>
      <c r="F24" s="11"/>
      <c r="G24" s="122"/>
      <c r="H24" s="123"/>
      <c r="I24" s="115"/>
      <c r="J24" s="124"/>
      <c r="K24" s="125"/>
      <c r="L24" s="126"/>
      <c r="M24" s="112"/>
    </row>
    <row r="25" spans="1:26">
      <c r="A25" s="13"/>
      <c r="B25" s="14" t="s">
        <v>8</v>
      </c>
      <c r="C25" s="29">
        <f>SUM(C15:C23)</f>
        <v>1124</v>
      </c>
      <c r="D25" s="127">
        <f>SUM(D15:D23)</f>
        <v>67980</v>
      </c>
      <c r="E25" s="127"/>
      <c r="F25" s="128"/>
      <c r="G25" s="129"/>
      <c r="H25" s="130"/>
      <c r="I25" s="131"/>
      <c r="J25" s="131"/>
      <c r="K25" s="132" t="s">
        <v>1</v>
      </c>
      <c r="L25" s="29">
        <f>SUM(L15:L24)</f>
        <v>1124</v>
      </c>
      <c r="M25" s="127">
        <f>SUM(M15:M24)</f>
        <v>67980</v>
      </c>
    </row>
    <row r="26" spans="1:26">
      <c r="A26" s="3"/>
      <c r="B26" s="3"/>
      <c r="C26" s="3"/>
      <c r="D26" s="3"/>
      <c r="E26" s="3"/>
      <c r="F26" s="3"/>
      <c r="G26" s="3"/>
      <c r="H26" s="3"/>
      <c r="I26" s="3"/>
      <c r="J26" s="3"/>
      <c r="K26" s="15"/>
      <c r="L26" s="3"/>
      <c r="M26" s="3"/>
    </row>
    <row r="27" spans="1:26">
      <c r="A27" s="3"/>
      <c r="B27" s="18"/>
      <c r="C27" s="18"/>
      <c r="D27" s="18"/>
      <c r="E27" s="18"/>
      <c r="F27" s="18"/>
      <c r="G27" s="18"/>
      <c r="H27" s="18"/>
      <c r="I27" s="18"/>
      <c r="J27" s="18"/>
      <c r="K27" s="15"/>
      <c r="L27" s="3"/>
      <c r="M27" s="17"/>
    </row>
    <row r="28" spans="1:26">
      <c r="A28" s="78"/>
      <c r="B28" s="79" t="s">
        <v>83</v>
      </c>
      <c r="C28" s="80"/>
      <c r="D28" s="80"/>
      <c r="E28" s="80"/>
      <c r="F28" s="80"/>
      <c r="G28" s="80"/>
      <c r="H28" s="80"/>
      <c r="I28" s="80"/>
      <c r="J28" s="80"/>
      <c r="K28" s="81"/>
      <c r="L28" s="78"/>
      <c r="M28" s="87">
        <f>M25</f>
        <v>67980</v>
      </c>
    </row>
    <row r="29" spans="1:26">
      <c r="A29" s="3"/>
      <c r="B29" s="20"/>
      <c r="C29" s="1"/>
      <c r="D29" s="1"/>
      <c r="E29" s="1"/>
      <c r="F29" s="1"/>
      <c r="G29" s="1"/>
      <c r="H29" s="1"/>
      <c r="I29" s="1"/>
      <c r="J29" s="1"/>
      <c r="K29" s="15"/>
      <c r="L29" s="3"/>
      <c r="M29" s="17"/>
      <c r="P29" s="25"/>
      <c r="Q29" s="9"/>
      <c r="R29" s="10"/>
      <c r="S29" s="9"/>
      <c r="T29" s="26"/>
      <c r="U29" s="27"/>
      <c r="V29" s="9"/>
      <c r="W29" s="9"/>
      <c r="X29" s="26"/>
      <c r="Y29" s="88"/>
      <c r="Z29" s="26"/>
    </row>
    <row r="30" spans="1:26">
      <c r="A30" s="3"/>
      <c r="B30" s="1"/>
      <c r="C30" s="3"/>
      <c r="D30" s="3"/>
      <c r="E30" s="3"/>
      <c r="F30" s="3"/>
      <c r="G30" s="3"/>
      <c r="H30" s="3"/>
      <c r="I30" s="3"/>
      <c r="J30" s="3"/>
      <c r="K30" s="3"/>
      <c r="L30" s="3"/>
      <c r="M30" s="26"/>
      <c r="P30" s="25"/>
      <c r="Q30" s="9"/>
      <c r="R30" s="10"/>
      <c r="S30" s="9"/>
      <c r="T30" s="26"/>
      <c r="U30" s="27"/>
      <c r="V30" s="9"/>
      <c r="W30" s="9"/>
      <c r="X30" s="26"/>
      <c r="Y30" s="88"/>
      <c r="Z30" s="26"/>
    </row>
    <row r="31" spans="1:26" ht="14.1" customHeight="1">
      <c r="A31" s="3"/>
      <c r="B31" s="165" t="s">
        <v>82</v>
      </c>
      <c r="C31" s="165"/>
      <c r="D31" s="165"/>
      <c r="E31" s="165"/>
      <c r="F31" s="165"/>
      <c r="G31" s="165"/>
      <c r="H31" s="165"/>
      <c r="I31" s="165"/>
      <c r="J31" s="1"/>
      <c r="K31" s="15"/>
      <c r="M31" s="92">
        <f>L25</f>
        <v>1124</v>
      </c>
      <c r="P31" s="25"/>
      <c r="Q31" s="9"/>
      <c r="R31" s="9"/>
      <c r="S31" s="9"/>
      <c r="T31" s="26"/>
      <c r="U31" s="27"/>
      <c r="V31" s="9"/>
      <c r="W31" s="9"/>
      <c r="X31" s="26"/>
      <c r="Y31" s="88"/>
      <c r="Z31" s="26"/>
    </row>
    <row r="32" spans="1:26" ht="13.5" customHeight="1">
      <c r="A32" s="78"/>
      <c r="B32" s="167" t="s">
        <v>81</v>
      </c>
      <c r="C32" s="167"/>
      <c r="D32" s="167"/>
      <c r="E32" s="167"/>
      <c r="F32" s="167"/>
      <c r="G32" s="167"/>
      <c r="H32" s="167"/>
      <c r="I32" s="167"/>
      <c r="J32" s="80"/>
      <c r="K32" s="78"/>
      <c r="L32" s="133"/>
      <c r="M32" s="96">
        <f>M28</f>
        <v>67980</v>
      </c>
      <c r="P32" s="27"/>
      <c r="Q32" s="9"/>
      <c r="R32" s="10"/>
      <c r="S32" s="9"/>
      <c r="T32" s="26"/>
      <c r="U32" s="27"/>
      <c r="V32" s="9"/>
      <c r="W32" s="9"/>
      <c r="X32" s="26"/>
      <c r="Y32" s="88"/>
      <c r="Z32" s="26"/>
    </row>
    <row r="34" spans="1:12">
      <c r="L34" s="97"/>
    </row>
    <row r="35" spans="1:12">
      <c r="A35" s="3"/>
    </row>
    <row r="37" spans="1:12" ht="13.5" customHeight="1"/>
    <row r="65" spans="15:15">
      <c r="O65" s="28"/>
    </row>
  </sheetData>
  <mergeCells count="17">
    <mergeCell ref="B2:M2"/>
    <mergeCell ref="B6:K6"/>
    <mergeCell ref="L10:M10"/>
    <mergeCell ref="B11:M11"/>
    <mergeCell ref="H13:K13"/>
    <mergeCell ref="A15:A17"/>
    <mergeCell ref="B15:B17"/>
    <mergeCell ref="C15:C17"/>
    <mergeCell ref="D15:D17"/>
    <mergeCell ref="A21:A23"/>
    <mergeCell ref="B21:B23"/>
    <mergeCell ref="C21:C23"/>
    <mergeCell ref="D21:D23"/>
    <mergeCell ref="A18:A20"/>
    <mergeCell ref="B18:B20"/>
    <mergeCell ref="C18:C20"/>
    <mergeCell ref="D18:D20"/>
  </mergeCells>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zoomScaleNormal="100" workbookViewId="0">
      <selection activeCell="A28" sqref="A28"/>
    </sheetView>
  </sheetViews>
  <sheetFormatPr defaultColWidth="9" defaultRowHeight="13.2"/>
  <cols>
    <col min="1" max="1" width="14.109375" style="30" bestFit="1" customWidth="1"/>
    <col min="2" max="2" width="44.88671875" style="30" bestFit="1" customWidth="1"/>
    <col min="3" max="4" width="16.44140625" style="30" customWidth="1"/>
    <col min="5" max="12" width="11.109375" style="30" customWidth="1"/>
    <col min="13" max="13" width="9" style="30"/>
    <col min="14" max="14" width="9.6640625" style="30" bestFit="1" customWidth="1"/>
    <col min="15" max="16384" width="9" style="30"/>
  </cols>
  <sheetData>
    <row r="2" spans="1:11">
      <c r="A2" s="202" t="s">
        <v>111</v>
      </c>
      <c r="B2" s="202"/>
      <c r="C2" s="159"/>
      <c r="D2" s="159"/>
    </row>
    <row r="3" spans="1:11" ht="26.4">
      <c r="A3" s="36" t="s">
        <v>0</v>
      </c>
      <c r="B3" s="36" t="s">
        <v>58</v>
      </c>
      <c r="C3" s="36"/>
      <c r="D3" s="36"/>
    </row>
    <row r="4" spans="1:11" ht="13.8" thickBot="1">
      <c r="A4" s="37" t="s">
        <v>41</v>
      </c>
      <c r="B4" s="36" t="s">
        <v>34</v>
      </c>
      <c r="C4" s="36"/>
      <c r="D4" s="36"/>
    </row>
    <row r="5" spans="1:11" ht="28.2" thickBot="1">
      <c r="A5" s="160"/>
      <c r="B5" s="138" t="s">
        <v>33</v>
      </c>
      <c r="C5" s="139" t="s">
        <v>32</v>
      </c>
      <c r="D5" s="139" t="s">
        <v>31</v>
      </c>
      <c r="E5" s="139" t="s">
        <v>30</v>
      </c>
      <c r="F5" s="139" t="s">
        <v>29</v>
      </c>
      <c r="G5" s="140" t="s">
        <v>28</v>
      </c>
      <c r="H5" s="141" t="s">
        <v>27</v>
      </c>
      <c r="I5" s="142" t="s">
        <v>26</v>
      </c>
      <c r="J5" s="142" t="s">
        <v>25</v>
      </c>
      <c r="K5" s="143" t="s">
        <v>24</v>
      </c>
    </row>
    <row r="6" spans="1:11" ht="13.8" thickBot="1">
      <c r="A6" s="160"/>
      <c r="B6" s="144" t="s">
        <v>46</v>
      </c>
      <c r="C6" s="145">
        <v>41</v>
      </c>
      <c r="D6" s="145">
        <f>C6</f>
        <v>41</v>
      </c>
      <c r="E6" s="145">
        <v>120</v>
      </c>
      <c r="F6" s="146">
        <f>E6*C6</f>
        <v>4920</v>
      </c>
      <c r="G6" s="147">
        <f t="shared" ref="G6:G13" si="0">D6*E6</f>
        <v>4920</v>
      </c>
      <c r="H6" s="148">
        <v>80</v>
      </c>
      <c r="I6" s="149">
        <f t="shared" ref="I6:I13" si="1">E6*H6</f>
        <v>9600</v>
      </c>
      <c r="J6" s="150">
        <f>H6-D6</f>
        <v>39</v>
      </c>
      <c r="K6" s="151">
        <f t="shared" ref="K6:K13" si="2">J6*E6</f>
        <v>4680</v>
      </c>
    </row>
    <row r="7" spans="1:11" ht="13.8" thickBot="1">
      <c r="A7" s="160"/>
      <c r="B7" s="152" t="s">
        <v>47</v>
      </c>
      <c r="C7" s="145">
        <v>45</v>
      </c>
      <c r="D7" s="145">
        <f t="shared" ref="D7:D13" si="3">C7</f>
        <v>45</v>
      </c>
      <c r="E7" s="145">
        <v>100</v>
      </c>
      <c r="F7" s="146">
        <f t="shared" ref="F7:F11" si="4">E7*C7</f>
        <v>4500</v>
      </c>
      <c r="G7" s="147">
        <f t="shared" si="0"/>
        <v>4500</v>
      </c>
      <c r="H7" s="148">
        <v>112</v>
      </c>
      <c r="I7" s="149">
        <f t="shared" si="1"/>
        <v>11200</v>
      </c>
      <c r="J7" s="150">
        <f t="shared" ref="J7:J13" si="5">H7-D7</f>
        <v>67</v>
      </c>
      <c r="K7" s="151">
        <f t="shared" si="2"/>
        <v>6700</v>
      </c>
    </row>
    <row r="8" spans="1:11" ht="13.8" thickBot="1">
      <c r="A8" s="160"/>
      <c r="B8" s="152" t="s">
        <v>48</v>
      </c>
      <c r="C8" s="145">
        <v>43</v>
      </c>
      <c r="D8" s="145">
        <f t="shared" si="3"/>
        <v>43</v>
      </c>
      <c r="E8" s="145">
        <v>100</v>
      </c>
      <c r="F8" s="146">
        <f t="shared" si="4"/>
        <v>4300</v>
      </c>
      <c r="G8" s="147">
        <f t="shared" si="0"/>
        <v>4300</v>
      </c>
      <c r="H8" s="148">
        <v>112</v>
      </c>
      <c r="I8" s="149">
        <f t="shared" si="1"/>
        <v>11200</v>
      </c>
      <c r="J8" s="150">
        <f t="shared" si="5"/>
        <v>69</v>
      </c>
      <c r="K8" s="151">
        <f t="shared" si="2"/>
        <v>6900</v>
      </c>
    </row>
    <row r="9" spans="1:11" ht="13.8" thickBot="1">
      <c r="A9" s="160"/>
      <c r="B9" s="153" t="s">
        <v>49</v>
      </c>
      <c r="C9" s="145">
        <v>52</v>
      </c>
      <c r="D9" s="145">
        <f t="shared" si="3"/>
        <v>52</v>
      </c>
      <c r="E9" s="145">
        <v>100</v>
      </c>
      <c r="F9" s="146">
        <f t="shared" si="4"/>
        <v>5200</v>
      </c>
      <c r="G9" s="147">
        <f t="shared" si="0"/>
        <v>5200</v>
      </c>
      <c r="H9" s="148">
        <v>112</v>
      </c>
      <c r="I9" s="149">
        <f t="shared" si="1"/>
        <v>11200</v>
      </c>
      <c r="J9" s="150">
        <f t="shared" si="5"/>
        <v>60</v>
      </c>
      <c r="K9" s="151">
        <f t="shared" si="2"/>
        <v>6000</v>
      </c>
    </row>
    <row r="10" spans="1:11" ht="13.8" thickBot="1">
      <c r="A10" s="160"/>
      <c r="B10" s="153" t="s">
        <v>52</v>
      </c>
      <c r="C10" s="145">
        <v>61</v>
      </c>
      <c r="D10" s="145">
        <f t="shared" si="3"/>
        <v>61</v>
      </c>
      <c r="E10" s="145">
        <v>35</v>
      </c>
      <c r="F10" s="146">
        <f t="shared" si="4"/>
        <v>2135</v>
      </c>
      <c r="G10" s="147">
        <f>D10*E10</f>
        <v>2135</v>
      </c>
      <c r="H10" s="154">
        <v>177</v>
      </c>
      <c r="I10" s="149">
        <f t="shared" si="1"/>
        <v>6195</v>
      </c>
      <c r="J10" s="150">
        <f t="shared" si="5"/>
        <v>116</v>
      </c>
      <c r="K10" s="151">
        <f t="shared" si="2"/>
        <v>4060</v>
      </c>
    </row>
    <row r="11" spans="1:11" ht="13.8" thickBot="1">
      <c r="A11" s="160"/>
      <c r="B11" s="153" t="s">
        <v>53</v>
      </c>
      <c r="C11" s="145">
        <v>62</v>
      </c>
      <c r="D11" s="145">
        <f t="shared" si="3"/>
        <v>62</v>
      </c>
      <c r="E11" s="145">
        <v>35</v>
      </c>
      <c r="F11" s="146">
        <f t="shared" si="4"/>
        <v>2170</v>
      </c>
      <c r="G11" s="147">
        <f t="shared" si="0"/>
        <v>2170</v>
      </c>
      <c r="H11" s="154">
        <v>177</v>
      </c>
      <c r="I11" s="149">
        <f t="shared" si="1"/>
        <v>6195</v>
      </c>
      <c r="J11" s="150">
        <f t="shared" si="5"/>
        <v>115</v>
      </c>
      <c r="K11" s="151">
        <f t="shared" si="2"/>
        <v>4025</v>
      </c>
    </row>
    <row r="12" spans="1:11" ht="13.8" thickBot="1">
      <c r="A12" s="160"/>
      <c r="B12" s="153" t="s">
        <v>54</v>
      </c>
      <c r="C12" s="145">
        <v>77</v>
      </c>
      <c r="D12" s="145">
        <f t="shared" si="3"/>
        <v>77</v>
      </c>
      <c r="E12" s="145">
        <v>35</v>
      </c>
      <c r="F12" s="146">
        <f>E12*C12</f>
        <v>2695</v>
      </c>
      <c r="G12" s="147">
        <f t="shared" si="0"/>
        <v>2695</v>
      </c>
      <c r="H12" s="154">
        <v>177</v>
      </c>
      <c r="I12" s="149">
        <f t="shared" si="1"/>
        <v>6195</v>
      </c>
      <c r="J12" s="150">
        <f t="shared" si="5"/>
        <v>100</v>
      </c>
      <c r="K12" s="151">
        <f t="shared" si="2"/>
        <v>3500</v>
      </c>
    </row>
    <row r="13" spans="1:11" ht="13.8" thickBot="1">
      <c r="A13" s="160"/>
      <c r="B13" s="153" t="s">
        <v>55</v>
      </c>
      <c r="C13" s="145">
        <v>69</v>
      </c>
      <c r="D13" s="145">
        <f t="shared" si="3"/>
        <v>69</v>
      </c>
      <c r="E13" s="145">
        <v>35</v>
      </c>
      <c r="F13" s="146">
        <f t="shared" ref="F13" si="6">E13*C13</f>
        <v>2415</v>
      </c>
      <c r="G13" s="147">
        <f t="shared" si="0"/>
        <v>2415</v>
      </c>
      <c r="H13" s="154">
        <v>177</v>
      </c>
      <c r="I13" s="149">
        <f t="shared" si="1"/>
        <v>6195</v>
      </c>
      <c r="J13" s="150">
        <f t="shared" si="5"/>
        <v>108</v>
      </c>
      <c r="K13" s="151">
        <f t="shared" si="2"/>
        <v>3780</v>
      </c>
    </row>
    <row r="14" spans="1:11" ht="13.8" thickBot="1">
      <c r="A14" s="160"/>
      <c r="B14" s="153" t="s">
        <v>50</v>
      </c>
      <c r="C14" s="158">
        <f>SUM(C6:C13)</f>
        <v>450</v>
      </c>
      <c r="D14" s="145">
        <f>SUM(D6:D13)</f>
        <v>450</v>
      </c>
      <c r="E14" s="156" t="s">
        <v>51</v>
      </c>
      <c r="F14" s="157">
        <f t="shared" ref="F14:K14" si="7">SUM(F6:F13)</f>
        <v>28335</v>
      </c>
      <c r="G14" s="147">
        <f t="shared" si="7"/>
        <v>28335</v>
      </c>
      <c r="H14" s="155">
        <f t="shared" si="7"/>
        <v>1124</v>
      </c>
      <c r="I14" s="149">
        <f t="shared" si="7"/>
        <v>67980</v>
      </c>
      <c r="J14" s="150">
        <f t="shared" si="7"/>
        <v>674</v>
      </c>
      <c r="K14" s="151">
        <f t="shared" si="7"/>
        <v>39645</v>
      </c>
    </row>
    <row r="17" spans="2:14" ht="14.1" customHeight="1" thickBot="1">
      <c r="N17" s="41"/>
    </row>
    <row r="18" spans="2:14" ht="42" thickBot="1">
      <c r="B18" s="34" t="s">
        <v>23</v>
      </c>
      <c r="C18" s="34" t="s">
        <v>22</v>
      </c>
      <c r="D18" s="34" t="s">
        <v>21</v>
      </c>
      <c r="E18" s="34" t="s">
        <v>20</v>
      </c>
      <c r="F18" s="34" t="s">
        <v>19</v>
      </c>
      <c r="G18" s="34" t="s">
        <v>18</v>
      </c>
    </row>
    <row r="19" spans="2:14" ht="13.8" thickBot="1">
      <c r="B19" s="33" t="s">
        <v>17</v>
      </c>
      <c r="C19" s="35">
        <f>SUM(C10:C13)</f>
        <v>269</v>
      </c>
      <c r="D19" s="32">
        <f>SUM(D10:D13)</f>
        <v>269</v>
      </c>
      <c r="E19" s="31">
        <v>35</v>
      </c>
      <c r="F19" s="31">
        <f>SUM(F10:F13)</f>
        <v>9415</v>
      </c>
      <c r="G19" s="31">
        <f>SUM(G10:G13)</f>
        <v>9415</v>
      </c>
    </row>
    <row r="20" spans="2:14" ht="13.8" thickBot="1">
      <c r="B20" s="33" t="s">
        <v>16</v>
      </c>
      <c r="C20" s="32">
        <f>SUM(C7:C9)</f>
        <v>140</v>
      </c>
      <c r="D20" s="32">
        <f>SUM(D7:D9)</f>
        <v>140</v>
      </c>
      <c r="E20" s="31">
        <v>100</v>
      </c>
      <c r="F20" s="31">
        <f>SUM(F7:F9)</f>
        <v>14000</v>
      </c>
      <c r="G20" s="31">
        <f>SUM(G7:G9)</f>
        <v>14000</v>
      </c>
    </row>
    <row r="21" spans="2:14" ht="13.8" thickBot="1">
      <c r="B21" s="33" t="s">
        <v>15</v>
      </c>
      <c r="C21" s="137">
        <f>SUM(C6)</f>
        <v>41</v>
      </c>
      <c r="D21" s="32">
        <f>SUM(D6)</f>
        <v>41</v>
      </c>
      <c r="E21" s="31">
        <v>120</v>
      </c>
      <c r="F21" s="31">
        <f>SUM(F6)</f>
        <v>4920</v>
      </c>
      <c r="G21" s="31">
        <f>SUM(G6)</f>
        <v>4920</v>
      </c>
    </row>
    <row r="22" spans="2:14" ht="13.8" thickBot="1">
      <c r="B22" s="33" t="s">
        <v>14</v>
      </c>
      <c r="C22" s="136">
        <f>SUM(C19:C21)</f>
        <v>450</v>
      </c>
      <c r="D22" s="32">
        <f>SUM(D19:D21)</f>
        <v>450</v>
      </c>
      <c r="E22" s="134" t="s">
        <v>45</v>
      </c>
      <c r="F22" s="135">
        <f>SUM(F19:F21)</f>
        <v>28335</v>
      </c>
      <c r="G22" s="31">
        <f>SUM(G19:G21)</f>
        <v>28335</v>
      </c>
    </row>
    <row r="26" spans="2:14">
      <c r="J26" s="30" t="s">
        <v>42</v>
      </c>
    </row>
    <row r="38" ht="63" customHeight="1"/>
  </sheetData>
  <mergeCells count="1">
    <mergeCell ref="A2:B2"/>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zoomScaleNormal="100" workbookViewId="0">
      <selection activeCell="F2" sqref="F2"/>
    </sheetView>
  </sheetViews>
  <sheetFormatPr defaultColWidth="9" defaultRowHeight="13.2"/>
  <cols>
    <col min="1" max="1" width="14.109375" style="30" bestFit="1" customWidth="1"/>
    <col min="2" max="2" width="44.88671875" style="30" bestFit="1" customWidth="1"/>
    <col min="3" max="4" width="16.44140625" style="30" customWidth="1"/>
    <col min="5" max="12" width="11.109375" style="30" customWidth="1"/>
    <col min="13" max="13" width="9" style="30"/>
    <col min="14" max="14" width="9.6640625" style="30" bestFit="1" customWidth="1"/>
    <col min="15" max="16384" width="9" style="30"/>
  </cols>
  <sheetData>
    <row r="2" spans="1:11">
      <c r="A2" s="202" t="s">
        <v>117</v>
      </c>
      <c r="B2" s="202"/>
      <c r="C2" s="175"/>
      <c r="D2" s="175"/>
    </row>
    <row r="3" spans="1:11" ht="26.4">
      <c r="A3" s="36" t="s">
        <v>0</v>
      </c>
      <c r="B3" s="36" t="s">
        <v>58</v>
      </c>
      <c r="C3" s="36"/>
      <c r="D3" s="36"/>
    </row>
    <row r="4" spans="1:11" ht="13.8" thickBot="1">
      <c r="A4" s="37" t="s">
        <v>41</v>
      </c>
      <c r="B4" s="36" t="s">
        <v>34</v>
      </c>
      <c r="C4" s="36"/>
      <c r="D4" s="36"/>
    </row>
    <row r="5" spans="1:11" ht="28.2" thickBot="1">
      <c r="A5" s="175"/>
      <c r="B5" s="138" t="s">
        <v>33</v>
      </c>
      <c r="C5" s="139" t="s">
        <v>32</v>
      </c>
      <c r="D5" s="139" t="s">
        <v>31</v>
      </c>
      <c r="E5" s="139" t="s">
        <v>30</v>
      </c>
      <c r="F5" s="139" t="s">
        <v>29</v>
      </c>
      <c r="G5" s="140" t="s">
        <v>28</v>
      </c>
      <c r="H5" s="141" t="s">
        <v>27</v>
      </c>
      <c r="I5" s="142" t="s">
        <v>26</v>
      </c>
      <c r="J5" s="142" t="s">
        <v>25</v>
      </c>
      <c r="K5" s="143" t="s">
        <v>24</v>
      </c>
    </row>
    <row r="6" spans="1:11" ht="13.8" thickBot="1">
      <c r="A6" s="175"/>
      <c r="B6" s="144" t="s">
        <v>46</v>
      </c>
      <c r="C6" s="145">
        <v>7</v>
      </c>
      <c r="D6" s="145">
        <f>C6+'January 2020'!D6</f>
        <v>48</v>
      </c>
      <c r="E6" s="145">
        <v>120</v>
      </c>
      <c r="F6" s="146">
        <f>E6*C6</f>
        <v>840</v>
      </c>
      <c r="G6" s="147">
        <f t="shared" ref="G6:G13" si="0">D6*E6</f>
        <v>5760</v>
      </c>
      <c r="H6" s="148">
        <v>80</v>
      </c>
      <c r="I6" s="149">
        <f t="shared" ref="I6:I13" si="1">E6*H6</f>
        <v>9600</v>
      </c>
      <c r="J6" s="150">
        <f>H6-D6</f>
        <v>32</v>
      </c>
      <c r="K6" s="151">
        <f t="shared" ref="K6:K13" si="2">J6*E6</f>
        <v>3840</v>
      </c>
    </row>
    <row r="7" spans="1:11" ht="13.8" thickBot="1">
      <c r="A7" s="175"/>
      <c r="B7" s="152" t="s">
        <v>47</v>
      </c>
      <c r="C7" s="145">
        <v>15</v>
      </c>
      <c r="D7" s="145">
        <f>C7+'January 2020'!D7</f>
        <v>60</v>
      </c>
      <c r="E7" s="145">
        <v>100</v>
      </c>
      <c r="F7" s="146">
        <f>E7*C7</f>
        <v>1500</v>
      </c>
      <c r="G7" s="147">
        <f t="shared" si="0"/>
        <v>6000</v>
      </c>
      <c r="H7" s="148">
        <v>112</v>
      </c>
      <c r="I7" s="149">
        <f t="shared" si="1"/>
        <v>11200</v>
      </c>
      <c r="J7" s="150">
        <f t="shared" ref="J7:J13" si="3">H7-D7</f>
        <v>52</v>
      </c>
      <c r="K7" s="151">
        <f t="shared" si="2"/>
        <v>5200</v>
      </c>
    </row>
    <row r="8" spans="1:11" ht="13.8" thickBot="1">
      <c r="A8" s="175"/>
      <c r="B8" s="152" t="s">
        <v>48</v>
      </c>
      <c r="C8" s="145">
        <v>32</v>
      </c>
      <c r="D8" s="145">
        <f>C8+'January 2020'!D8</f>
        <v>75</v>
      </c>
      <c r="E8" s="145">
        <v>100</v>
      </c>
      <c r="F8" s="146">
        <f t="shared" ref="F8:F11" si="4">E8*C8</f>
        <v>3200</v>
      </c>
      <c r="G8" s="147">
        <f t="shared" si="0"/>
        <v>7500</v>
      </c>
      <c r="H8" s="148">
        <v>112</v>
      </c>
      <c r="I8" s="149">
        <f t="shared" si="1"/>
        <v>11200</v>
      </c>
      <c r="J8" s="150">
        <f t="shared" si="3"/>
        <v>37</v>
      </c>
      <c r="K8" s="151">
        <f t="shared" si="2"/>
        <v>3700</v>
      </c>
    </row>
    <row r="9" spans="1:11" ht="13.8" thickBot="1">
      <c r="A9" s="175"/>
      <c r="B9" s="153" t="s">
        <v>49</v>
      </c>
      <c r="C9" s="145">
        <v>28</v>
      </c>
      <c r="D9" s="145">
        <f>C9+'January 2020'!D9</f>
        <v>80</v>
      </c>
      <c r="E9" s="145">
        <v>100</v>
      </c>
      <c r="F9" s="146">
        <f t="shared" si="4"/>
        <v>2800</v>
      </c>
      <c r="G9" s="147">
        <f t="shared" si="0"/>
        <v>8000</v>
      </c>
      <c r="H9" s="148">
        <v>112</v>
      </c>
      <c r="I9" s="149">
        <f t="shared" si="1"/>
        <v>11200</v>
      </c>
      <c r="J9" s="150">
        <f t="shared" si="3"/>
        <v>32</v>
      </c>
      <c r="K9" s="151">
        <f t="shared" si="2"/>
        <v>3200</v>
      </c>
    </row>
    <row r="10" spans="1:11" ht="13.8" thickBot="1">
      <c r="A10" s="175"/>
      <c r="B10" s="153" t="s">
        <v>52</v>
      </c>
      <c r="C10" s="145">
        <v>59</v>
      </c>
      <c r="D10" s="145">
        <f>C10+'January 2020'!D10</f>
        <v>120</v>
      </c>
      <c r="E10" s="145">
        <v>35</v>
      </c>
      <c r="F10" s="146">
        <f t="shared" si="4"/>
        <v>2065</v>
      </c>
      <c r="G10" s="147">
        <f>D10*E10</f>
        <v>4200</v>
      </c>
      <c r="H10" s="154">
        <v>177</v>
      </c>
      <c r="I10" s="149">
        <f t="shared" si="1"/>
        <v>6195</v>
      </c>
      <c r="J10" s="150">
        <f t="shared" si="3"/>
        <v>57</v>
      </c>
      <c r="K10" s="151">
        <f t="shared" si="2"/>
        <v>1995</v>
      </c>
    </row>
    <row r="11" spans="1:11" ht="13.8" thickBot="1">
      <c r="A11" s="175"/>
      <c r="B11" s="153" t="s">
        <v>53</v>
      </c>
      <c r="C11" s="145">
        <v>29</v>
      </c>
      <c r="D11" s="145">
        <f>C11+'January 2020'!D11</f>
        <v>91</v>
      </c>
      <c r="E11" s="145">
        <v>35</v>
      </c>
      <c r="F11" s="146">
        <f t="shared" si="4"/>
        <v>1015</v>
      </c>
      <c r="G11" s="147">
        <f t="shared" si="0"/>
        <v>3185</v>
      </c>
      <c r="H11" s="154">
        <v>177</v>
      </c>
      <c r="I11" s="149">
        <f t="shared" si="1"/>
        <v>6195</v>
      </c>
      <c r="J11" s="150">
        <f t="shared" si="3"/>
        <v>86</v>
      </c>
      <c r="K11" s="151">
        <f t="shared" si="2"/>
        <v>3010</v>
      </c>
    </row>
    <row r="12" spans="1:11" ht="13.8" thickBot="1">
      <c r="A12" s="175"/>
      <c r="B12" s="153" t="s">
        <v>54</v>
      </c>
      <c r="C12" s="145">
        <v>53</v>
      </c>
      <c r="D12" s="145">
        <f>C12+'January 2020'!D12</f>
        <v>130</v>
      </c>
      <c r="E12" s="145">
        <v>35</v>
      </c>
      <c r="F12" s="146">
        <f>E12*C12</f>
        <v>1855</v>
      </c>
      <c r="G12" s="147">
        <f t="shared" si="0"/>
        <v>4550</v>
      </c>
      <c r="H12" s="154">
        <v>177</v>
      </c>
      <c r="I12" s="149">
        <f t="shared" si="1"/>
        <v>6195</v>
      </c>
      <c r="J12" s="150">
        <f t="shared" si="3"/>
        <v>47</v>
      </c>
      <c r="K12" s="151">
        <f t="shared" si="2"/>
        <v>1645</v>
      </c>
    </row>
    <row r="13" spans="1:11" ht="13.8" thickBot="1">
      <c r="A13" s="175"/>
      <c r="B13" s="153" t="s">
        <v>55</v>
      </c>
      <c r="C13" s="145">
        <v>22</v>
      </c>
      <c r="D13" s="145">
        <f>C13+'January 2020'!D13</f>
        <v>91</v>
      </c>
      <c r="E13" s="145">
        <v>35</v>
      </c>
      <c r="F13" s="146">
        <f t="shared" ref="F13" si="5">E13*C13</f>
        <v>770</v>
      </c>
      <c r="G13" s="147">
        <f t="shared" si="0"/>
        <v>3185</v>
      </c>
      <c r="H13" s="154">
        <v>177</v>
      </c>
      <c r="I13" s="149">
        <f t="shared" si="1"/>
        <v>6195</v>
      </c>
      <c r="J13" s="150">
        <f t="shared" si="3"/>
        <v>86</v>
      </c>
      <c r="K13" s="151">
        <f t="shared" si="2"/>
        <v>3010</v>
      </c>
    </row>
    <row r="14" spans="1:11" ht="13.8" thickBot="1">
      <c r="A14" s="175"/>
      <c r="B14" s="153" t="s">
        <v>50</v>
      </c>
      <c r="C14" s="158">
        <f>SUM(C6:C13)</f>
        <v>245</v>
      </c>
      <c r="D14" s="145">
        <f>SUM(D6:D13)</f>
        <v>695</v>
      </c>
      <c r="E14" s="156" t="s">
        <v>51</v>
      </c>
      <c r="F14" s="157">
        <f t="shared" ref="F14:K14" si="6">SUM(F6:F13)</f>
        <v>14045</v>
      </c>
      <c r="G14" s="147">
        <f t="shared" si="6"/>
        <v>42380</v>
      </c>
      <c r="H14" s="155">
        <f t="shared" si="6"/>
        <v>1124</v>
      </c>
      <c r="I14" s="149">
        <f t="shared" si="6"/>
        <v>67980</v>
      </c>
      <c r="J14" s="150">
        <f t="shared" si="6"/>
        <v>429</v>
      </c>
      <c r="K14" s="151">
        <f t="shared" si="6"/>
        <v>25600</v>
      </c>
    </row>
    <row r="17" spans="2:14" ht="14.1" customHeight="1" thickBot="1">
      <c r="N17" s="41"/>
    </row>
    <row r="18" spans="2:14" ht="42" thickBot="1">
      <c r="B18" s="34" t="s">
        <v>23</v>
      </c>
      <c r="C18" s="34" t="s">
        <v>22</v>
      </c>
      <c r="D18" s="34" t="s">
        <v>21</v>
      </c>
      <c r="E18" s="34" t="s">
        <v>20</v>
      </c>
      <c r="F18" s="34" t="s">
        <v>19</v>
      </c>
      <c r="G18" s="34" t="s">
        <v>18</v>
      </c>
    </row>
    <row r="19" spans="2:14" ht="13.8" thickBot="1">
      <c r="B19" s="33" t="s">
        <v>17</v>
      </c>
      <c r="C19" s="35">
        <f>SUM(C10:C13)</f>
        <v>163</v>
      </c>
      <c r="D19" s="32">
        <f>SUM(D10:D13)</f>
        <v>432</v>
      </c>
      <c r="E19" s="31">
        <v>35</v>
      </c>
      <c r="F19" s="31">
        <f>SUM(F10:F13)</f>
        <v>5705</v>
      </c>
      <c r="G19" s="31">
        <f>SUM(G10:G13)</f>
        <v>15120</v>
      </c>
    </row>
    <row r="20" spans="2:14" ht="13.8" thickBot="1">
      <c r="B20" s="33" t="s">
        <v>16</v>
      </c>
      <c r="C20" s="32">
        <f>SUM(C7:C9)</f>
        <v>75</v>
      </c>
      <c r="D20" s="32">
        <f>SUM(D7:D9)</f>
        <v>215</v>
      </c>
      <c r="E20" s="31">
        <v>100</v>
      </c>
      <c r="F20" s="31">
        <f>SUM(F7:F9)</f>
        <v>7500</v>
      </c>
      <c r="G20" s="31">
        <f>SUM(G7:G9)</f>
        <v>21500</v>
      </c>
    </row>
    <row r="21" spans="2:14" ht="13.8" thickBot="1">
      <c r="B21" s="33" t="s">
        <v>15</v>
      </c>
      <c r="C21" s="137">
        <f>SUM(C6)</f>
        <v>7</v>
      </c>
      <c r="D21" s="32">
        <f>SUM(D6)</f>
        <v>48</v>
      </c>
      <c r="E21" s="31">
        <v>120</v>
      </c>
      <c r="F21" s="31">
        <f>SUM(F6)</f>
        <v>840</v>
      </c>
      <c r="G21" s="31">
        <f>SUM(G6)</f>
        <v>5760</v>
      </c>
    </row>
    <row r="22" spans="2:14" ht="13.8" thickBot="1">
      <c r="B22" s="33" t="s">
        <v>14</v>
      </c>
      <c r="C22" s="136">
        <f>SUM(C19:C21)</f>
        <v>245</v>
      </c>
      <c r="D22" s="32">
        <f>SUM(D19:D21)</f>
        <v>695</v>
      </c>
      <c r="E22" s="134" t="s">
        <v>45</v>
      </c>
      <c r="F22" s="135">
        <f>SUM(F19:F21)</f>
        <v>14045</v>
      </c>
      <c r="G22" s="31">
        <f>SUM(G19:G21)</f>
        <v>42380</v>
      </c>
    </row>
    <row r="26" spans="2:14">
      <c r="J26" s="30" t="s">
        <v>42</v>
      </c>
    </row>
    <row r="38" ht="63" customHeight="1"/>
  </sheetData>
  <mergeCells count="1">
    <mergeCell ref="A2:B2"/>
  </mergeCells>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tabSelected="1" zoomScaleNormal="100" workbookViewId="0">
      <selection activeCell="I20" sqref="I20"/>
    </sheetView>
  </sheetViews>
  <sheetFormatPr defaultColWidth="9" defaultRowHeight="13.2"/>
  <cols>
    <col min="1" max="1" width="14.109375" style="30" bestFit="1" customWidth="1"/>
    <col min="2" max="2" width="44.88671875" style="30" bestFit="1" customWidth="1"/>
    <col min="3" max="4" width="16.44140625" style="30" customWidth="1"/>
    <col min="5" max="12" width="11.109375" style="30" customWidth="1"/>
    <col min="13" max="13" width="9" style="30"/>
    <col min="14" max="14" width="9.6640625" style="30" bestFit="1" customWidth="1"/>
    <col min="15" max="16384" width="9" style="30"/>
  </cols>
  <sheetData>
    <row r="2" spans="1:11">
      <c r="A2" s="202" t="s">
        <v>116</v>
      </c>
      <c r="B2" s="202"/>
      <c r="C2" s="176"/>
      <c r="D2" s="176"/>
    </row>
    <row r="3" spans="1:11" ht="26.4">
      <c r="A3" s="36" t="s">
        <v>0</v>
      </c>
      <c r="B3" s="36" t="s">
        <v>58</v>
      </c>
      <c r="C3" s="36"/>
      <c r="D3" s="36"/>
    </row>
    <row r="4" spans="1:11" ht="13.8" thickBot="1">
      <c r="A4" s="37" t="s">
        <v>41</v>
      </c>
      <c r="B4" s="36" t="s">
        <v>34</v>
      </c>
      <c r="C4" s="36"/>
      <c r="D4" s="36"/>
    </row>
    <row r="5" spans="1:11" ht="28.2" thickBot="1">
      <c r="A5" s="176"/>
      <c r="B5" s="138" t="s">
        <v>33</v>
      </c>
      <c r="C5" s="139" t="s">
        <v>32</v>
      </c>
      <c r="D5" s="139" t="s">
        <v>31</v>
      </c>
      <c r="E5" s="139" t="s">
        <v>30</v>
      </c>
      <c r="F5" s="139" t="s">
        <v>29</v>
      </c>
      <c r="G5" s="140" t="s">
        <v>28</v>
      </c>
      <c r="H5" s="141" t="s">
        <v>27</v>
      </c>
      <c r="I5" s="142" t="s">
        <v>26</v>
      </c>
      <c r="J5" s="142" t="s">
        <v>25</v>
      </c>
      <c r="K5" s="143" t="s">
        <v>24</v>
      </c>
    </row>
    <row r="6" spans="1:11" ht="13.8" thickBot="1">
      <c r="A6" s="176"/>
      <c r="B6" s="144" t="s">
        <v>46</v>
      </c>
      <c r="C6" s="145">
        <v>21</v>
      </c>
      <c r="D6" s="145">
        <f>C6+'February 2020 '!D6</f>
        <v>69</v>
      </c>
      <c r="E6" s="145">
        <v>120</v>
      </c>
      <c r="F6" s="146">
        <f>E6*C6</f>
        <v>2520</v>
      </c>
      <c r="G6" s="147">
        <f t="shared" ref="G6:G13" si="0">D6*E6</f>
        <v>8280</v>
      </c>
      <c r="H6" s="148">
        <v>80</v>
      </c>
      <c r="I6" s="149">
        <f t="shared" ref="I6:I13" si="1">E6*H6</f>
        <v>9600</v>
      </c>
      <c r="J6" s="150">
        <f>H6-D6</f>
        <v>11</v>
      </c>
      <c r="K6" s="151">
        <f t="shared" ref="K6:K13" si="2">J6*E6</f>
        <v>1320</v>
      </c>
    </row>
    <row r="7" spans="1:11" ht="13.8" thickBot="1">
      <c r="A7" s="176"/>
      <c r="B7" s="152" t="s">
        <v>47</v>
      </c>
      <c r="C7" s="145">
        <v>21</v>
      </c>
      <c r="D7" s="145">
        <f>C7+'February 2020 '!D7</f>
        <v>81</v>
      </c>
      <c r="E7" s="145">
        <v>100</v>
      </c>
      <c r="F7" s="146">
        <f>E7*C7</f>
        <v>2100</v>
      </c>
      <c r="G7" s="147">
        <f t="shared" si="0"/>
        <v>8100</v>
      </c>
      <c r="H7" s="148">
        <v>112</v>
      </c>
      <c r="I7" s="149">
        <f t="shared" si="1"/>
        <v>11200</v>
      </c>
      <c r="J7" s="150">
        <f t="shared" ref="J7:J13" si="3">H7-D7</f>
        <v>31</v>
      </c>
      <c r="K7" s="151">
        <f t="shared" si="2"/>
        <v>3100</v>
      </c>
    </row>
    <row r="8" spans="1:11" ht="13.8" thickBot="1">
      <c r="A8" s="176"/>
      <c r="B8" s="152" t="s">
        <v>48</v>
      </c>
      <c r="C8" s="145">
        <v>19</v>
      </c>
      <c r="D8" s="145">
        <f>C8+'February 2020 '!D8</f>
        <v>94</v>
      </c>
      <c r="E8" s="145">
        <v>100</v>
      </c>
      <c r="F8" s="146">
        <f t="shared" ref="F8:F11" si="4">E8*C8</f>
        <v>1900</v>
      </c>
      <c r="G8" s="147">
        <f t="shared" si="0"/>
        <v>9400</v>
      </c>
      <c r="H8" s="148">
        <v>112</v>
      </c>
      <c r="I8" s="149">
        <f t="shared" si="1"/>
        <v>11200</v>
      </c>
      <c r="J8" s="150">
        <f t="shared" si="3"/>
        <v>18</v>
      </c>
      <c r="K8" s="151">
        <f t="shared" si="2"/>
        <v>1800</v>
      </c>
    </row>
    <row r="9" spans="1:11" ht="13.8" thickBot="1">
      <c r="A9" s="176"/>
      <c r="B9" s="153" t="s">
        <v>49</v>
      </c>
      <c r="C9" s="145">
        <v>32</v>
      </c>
      <c r="D9" s="145">
        <f>C9+'February 2020 '!D9</f>
        <v>112</v>
      </c>
      <c r="E9" s="145">
        <v>100</v>
      </c>
      <c r="F9" s="146">
        <f t="shared" si="4"/>
        <v>3200</v>
      </c>
      <c r="G9" s="147">
        <f t="shared" si="0"/>
        <v>11200</v>
      </c>
      <c r="H9" s="148">
        <v>112</v>
      </c>
      <c r="I9" s="149">
        <f t="shared" si="1"/>
        <v>11200</v>
      </c>
      <c r="J9" s="150">
        <f t="shared" si="3"/>
        <v>0</v>
      </c>
      <c r="K9" s="151">
        <f t="shared" si="2"/>
        <v>0</v>
      </c>
    </row>
    <row r="10" spans="1:11" ht="13.8" thickBot="1">
      <c r="A10" s="176"/>
      <c r="B10" s="153" t="s">
        <v>52</v>
      </c>
      <c r="C10" s="145">
        <v>44</v>
      </c>
      <c r="D10" s="145">
        <f>C10+'February 2020 '!D10</f>
        <v>164</v>
      </c>
      <c r="E10" s="145">
        <v>35</v>
      </c>
      <c r="F10" s="146">
        <f t="shared" si="4"/>
        <v>1540</v>
      </c>
      <c r="G10" s="147">
        <f>D10*E10</f>
        <v>5740</v>
      </c>
      <c r="H10" s="154">
        <v>177</v>
      </c>
      <c r="I10" s="149">
        <f t="shared" si="1"/>
        <v>6195</v>
      </c>
      <c r="J10" s="150">
        <f t="shared" si="3"/>
        <v>13</v>
      </c>
      <c r="K10" s="151">
        <f t="shared" si="2"/>
        <v>455</v>
      </c>
    </row>
    <row r="11" spans="1:11" ht="13.8" thickBot="1">
      <c r="A11" s="176"/>
      <c r="B11" s="153" t="s">
        <v>53</v>
      </c>
      <c r="C11" s="145">
        <v>43</v>
      </c>
      <c r="D11" s="145">
        <f>C11+'February 2020 '!D11</f>
        <v>134</v>
      </c>
      <c r="E11" s="145">
        <v>35</v>
      </c>
      <c r="F11" s="146">
        <f t="shared" si="4"/>
        <v>1505</v>
      </c>
      <c r="G11" s="147">
        <f t="shared" si="0"/>
        <v>4690</v>
      </c>
      <c r="H11" s="154">
        <v>177</v>
      </c>
      <c r="I11" s="149">
        <f t="shared" si="1"/>
        <v>6195</v>
      </c>
      <c r="J11" s="150">
        <f t="shared" si="3"/>
        <v>43</v>
      </c>
      <c r="K11" s="151">
        <f t="shared" si="2"/>
        <v>1505</v>
      </c>
    </row>
    <row r="12" spans="1:11" ht="13.8" thickBot="1">
      <c r="A12" s="176"/>
      <c r="B12" s="153" t="s">
        <v>54</v>
      </c>
      <c r="C12" s="145">
        <v>36</v>
      </c>
      <c r="D12" s="145">
        <f>C12+'February 2020 '!D12</f>
        <v>166</v>
      </c>
      <c r="E12" s="145">
        <v>35</v>
      </c>
      <c r="F12" s="146">
        <f>E12*C12</f>
        <v>1260</v>
      </c>
      <c r="G12" s="147">
        <f t="shared" si="0"/>
        <v>5810</v>
      </c>
      <c r="H12" s="154">
        <v>177</v>
      </c>
      <c r="I12" s="149">
        <f t="shared" si="1"/>
        <v>6195</v>
      </c>
      <c r="J12" s="150">
        <f t="shared" si="3"/>
        <v>11</v>
      </c>
      <c r="K12" s="151">
        <f t="shared" si="2"/>
        <v>385</v>
      </c>
    </row>
    <row r="13" spans="1:11" ht="13.8" thickBot="1">
      <c r="A13" s="176"/>
      <c r="B13" s="153" t="s">
        <v>55</v>
      </c>
      <c r="C13" s="145">
        <v>32</v>
      </c>
      <c r="D13" s="145">
        <f>C13+'February 2020 '!D13</f>
        <v>123</v>
      </c>
      <c r="E13" s="145">
        <v>35</v>
      </c>
      <c r="F13" s="146">
        <f t="shared" ref="F13" si="5">E13*C13</f>
        <v>1120</v>
      </c>
      <c r="G13" s="147">
        <f t="shared" si="0"/>
        <v>4305</v>
      </c>
      <c r="H13" s="154">
        <v>177</v>
      </c>
      <c r="I13" s="149">
        <f t="shared" si="1"/>
        <v>6195</v>
      </c>
      <c r="J13" s="150">
        <f t="shared" si="3"/>
        <v>54</v>
      </c>
      <c r="K13" s="151">
        <f t="shared" si="2"/>
        <v>1890</v>
      </c>
    </row>
    <row r="14" spans="1:11" ht="13.8" thickBot="1">
      <c r="A14" s="176"/>
      <c r="B14" s="153" t="s">
        <v>50</v>
      </c>
      <c r="C14" s="158">
        <f>SUM(C6:C13)</f>
        <v>248</v>
      </c>
      <c r="D14" s="145">
        <f>SUM(D6:D13)</f>
        <v>943</v>
      </c>
      <c r="E14" s="156" t="s">
        <v>51</v>
      </c>
      <c r="F14" s="157">
        <f t="shared" ref="F14:K14" si="6">SUM(F6:F13)</f>
        <v>15145</v>
      </c>
      <c r="G14" s="147">
        <f t="shared" si="6"/>
        <v>57525</v>
      </c>
      <c r="H14" s="155">
        <f t="shared" si="6"/>
        <v>1124</v>
      </c>
      <c r="I14" s="149">
        <f t="shared" si="6"/>
        <v>67980</v>
      </c>
      <c r="J14" s="150">
        <f t="shared" si="6"/>
        <v>181</v>
      </c>
      <c r="K14" s="151">
        <f t="shared" si="6"/>
        <v>10455</v>
      </c>
    </row>
    <row r="17" spans="2:14" ht="14.1" customHeight="1" thickBot="1">
      <c r="N17" s="41"/>
    </row>
    <row r="18" spans="2:14" ht="42" thickBot="1">
      <c r="B18" s="34" t="s">
        <v>23</v>
      </c>
      <c r="C18" s="34" t="s">
        <v>22</v>
      </c>
      <c r="D18" s="34" t="s">
        <v>21</v>
      </c>
      <c r="E18" s="34" t="s">
        <v>20</v>
      </c>
      <c r="F18" s="34" t="s">
        <v>19</v>
      </c>
      <c r="G18" s="34" t="s">
        <v>18</v>
      </c>
    </row>
    <row r="19" spans="2:14" ht="13.8" thickBot="1">
      <c r="B19" s="33" t="s">
        <v>17</v>
      </c>
      <c r="C19" s="35">
        <f>SUM(C10:C13)</f>
        <v>155</v>
      </c>
      <c r="D19" s="32">
        <f>SUM(D10:D13)</f>
        <v>587</v>
      </c>
      <c r="E19" s="31">
        <v>35</v>
      </c>
      <c r="F19" s="31">
        <f>SUM(F10:F13)</f>
        <v>5425</v>
      </c>
      <c r="G19" s="31">
        <f>SUM(G10:G13)</f>
        <v>20545</v>
      </c>
    </row>
    <row r="20" spans="2:14" ht="13.8" thickBot="1">
      <c r="B20" s="33" t="s">
        <v>16</v>
      </c>
      <c r="C20" s="32">
        <f>SUM(C7:C9)</f>
        <v>72</v>
      </c>
      <c r="D20" s="32">
        <f>SUM(D7:D9)</f>
        <v>287</v>
      </c>
      <c r="E20" s="31">
        <v>100</v>
      </c>
      <c r="F20" s="31">
        <f>SUM(F7:F9)</f>
        <v>7200</v>
      </c>
      <c r="G20" s="31">
        <f>SUM(G7:G9)</f>
        <v>28700</v>
      </c>
    </row>
    <row r="21" spans="2:14" ht="13.8" thickBot="1">
      <c r="B21" s="33" t="s">
        <v>15</v>
      </c>
      <c r="C21" s="137">
        <f>SUM(C6)</f>
        <v>21</v>
      </c>
      <c r="D21" s="32">
        <f>SUM(D6)</f>
        <v>69</v>
      </c>
      <c r="E21" s="31">
        <v>120</v>
      </c>
      <c r="F21" s="31">
        <f>SUM(F6)</f>
        <v>2520</v>
      </c>
      <c r="G21" s="31">
        <f>SUM(G6)</f>
        <v>8280</v>
      </c>
    </row>
    <row r="22" spans="2:14" ht="13.8" thickBot="1">
      <c r="B22" s="33" t="s">
        <v>14</v>
      </c>
      <c r="C22" s="136">
        <f>SUM(C19:C21)</f>
        <v>248</v>
      </c>
      <c r="D22" s="32">
        <f>SUM(D19:D21)</f>
        <v>943</v>
      </c>
      <c r="E22" s="134" t="s">
        <v>45</v>
      </c>
      <c r="F22" s="135">
        <f>SUM(F19:F21)</f>
        <v>15145</v>
      </c>
      <c r="G22" s="31">
        <f>SUM(G19:G21)</f>
        <v>57525</v>
      </c>
    </row>
    <row r="26" spans="2:14">
      <c r="J26" s="30" t="s">
        <v>42</v>
      </c>
    </row>
    <row r="38" ht="63" customHeight="1"/>
  </sheetData>
  <mergeCells count="1">
    <mergeCell ref="A2:B2"/>
  </mergeCells>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1"/>
  <sheetViews>
    <sheetView workbookViewId="0">
      <selection activeCell="F25" sqref="F25"/>
    </sheetView>
  </sheetViews>
  <sheetFormatPr defaultColWidth="9" defaultRowHeight="13.2"/>
  <cols>
    <col min="1" max="1" width="24.109375" style="30" customWidth="1"/>
    <col min="2" max="2" width="13" style="30" customWidth="1"/>
    <col min="3" max="3" width="9" style="30"/>
    <col min="4" max="4" width="17.88671875" style="30" customWidth="1"/>
    <col min="5" max="5" width="14" style="30" customWidth="1"/>
    <col min="6" max="6" width="18" style="30" bestFit="1" customWidth="1"/>
    <col min="7" max="7" width="8.6640625" style="30" bestFit="1" customWidth="1"/>
    <col min="8" max="16384" width="9" style="30"/>
  </cols>
  <sheetData>
    <row r="1" spans="1:8">
      <c r="A1" s="43"/>
      <c r="B1" s="203" t="s">
        <v>40</v>
      </c>
      <c r="C1" s="203" t="s">
        <v>39</v>
      </c>
      <c r="D1" s="203" t="s">
        <v>38</v>
      </c>
      <c r="E1" s="203" t="s">
        <v>37</v>
      </c>
      <c r="F1" s="203" t="s">
        <v>36</v>
      </c>
    </row>
    <row r="2" spans="1:8" ht="13.8" thickBot="1">
      <c r="A2" s="42" t="s">
        <v>35</v>
      </c>
      <c r="B2" s="204"/>
      <c r="C2" s="204"/>
      <c r="D2" s="204"/>
      <c r="E2" s="204"/>
      <c r="F2" s="204"/>
    </row>
    <row r="3" spans="1:8" ht="13.8" thickBot="1">
      <c r="A3" s="174" t="s">
        <v>110</v>
      </c>
      <c r="B3" s="38">
        <f>'January 2020'!C14</f>
        <v>450</v>
      </c>
      <c r="C3" s="38">
        <f>'January 2020'!D14</f>
        <v>450</v>
      </c>
      <c r="D3" s="39">
        <f>'January 2020'!F14</f>
        <v>28335</v>
      </c>
      <c r="E3" s="39">
        <f>'January 2020'!K14</f>
        <v>39645</v>
      </c>
      <c r="F3" s="38">
        <f>'January 2020'!J14</f>
        <v>674</v>
      </c>
      <c r="G3" s="41"/>
    </row>
    <row r="4" spans="1:8" ht="13.8" thickBot="1">
      <c r="A4" s="174" t="s">
        <v>112</v>
      </c>
      <c r="B4" s="38">
        <f>'February 2020 '!C14</f>
        <v>245</v>
      </c>
      <c r="C4" s="38">
        <f>'February 2020 '!D14</f>
        <v>695</v>
      </c>
      <c r="D4" s="39">
        <f>'February 2020 '!F14</f>
        <v>14045</v>
      </c>
      <c r="E4" s="39">
        <f>'February 2020 '!K14</f>
        <v>25600</v>
      </c>
      <c r="F4" s="38">
        <f>'February 2020 '!J14</f>
        <v>429</v>
      </c>
      <c r="G4" s="41"/>
      <c r="H4" s="41"/>
    </row>
    <row r="5" spans="1:8" ht="13.8" thickBot="1">
      <c r="A5" s="174" t="s">
        <v>118</v>
      </c>
      <c r="B5" s="38">
        <f>'March 2020'!C14</f>
        <v>248</v>
      </c>
      <c r="C5" s="38">
        <f>'March 2020'!D14</f>
        <v>943</v>
      </c>
      <c r="D5" s="39">
        <f>'March 2020'!F14</f>
        <v>15145</v>
      </c>
      <c r="E5" s="39">
        <f>'March 2020'!K14</f>
        <v>10455</v>
      </c>
      <c r="F5" s="38">
        <f>'March 2020'!J14</f>
        <v>181</v>
      </c>
      <c r="G5" s="41"/>
    </row>
    <row r="6" spans="1:8" ht="13.8" thickBot="1">
      <c r="A6" s="40"/>
      <c r="B6" s="38"/>
      <c r="C6" s="38"/>
      <c r="D6" s="39"/>
      <c r="E6" s="39"/>
      <c r="F6" s="38"/>
      <c r="G6" s="41"/>
    </row>
    <row r="7" spans="1:8" ht="13.8" thickBot="1">
      <c r="A7" s="40"/>
      <c r="B7" s="38"/>
      <c r="C7" s="38"/>
      <c r="D7" s="39"/>
      <c r="E7" s="39"/>
      <c r="F7" s="38"/>
      <c r="G7" s="41"/>
    </row>
    <row r="8" spans="1:8" ht="13.8" thickBot="1">
      <c r="A8" s="40"/>
      <c r="B8" s="38"/>
      <c r="C8" s="38"/>
      <c r="D8" s="39"/>
      <c r="E8" s="39"/>
      <c r="F8" s="38"/>
      <c r="G8" s="41"/>
    </row>
    <row r="9" spans="1:8" ht="13.8" thickBot="1">
      <c r="A9" s="40"/>
      <c r="B9" s="38"/>
      <c r="C9" s="38"/>
      <c r="D9" s="39"/>
      <c r="E9" s="39"/>
      <c r="F9" s="38"/>
      <c r="G9" s="41"/>
    </row>
    <row r="10" spans="1:8" ht="13.8" thickBot="1">
      <c r="A10" s="40"/>
      <c r="B10" s="38"/>
      <c r="C10" s="38"/>
      <c r="D10" s="39"/>
      <c r="E10" s="39"/>
      <c r="F10" s="38"/>
      <c r="G10" s="41"/>
    </row>
    <row r="11" spans="1:8" ht="13.8" thickBot="1">
      <c r="A11" s="40"/>
      <c r="B11" s="38"/>
      <c r="C11" s="38"/>
      <c r="D11" s="39"/>
      <c r="E11" s="39"/>
      <c r="F11" s="38"/>
    </row>
  </sheetData>
  <mergeCells count="5">
    <mergeCell ref="B1:B2"/>
    <mergeCell ref="C1:C2"/>
    <mergeCell ref="D1:D2"/>
    <mergeCell ref="E1:E2"/>
    <mergeCell ref="F1:F2"/>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SCUT (Hours by P-level)</vt:lpstr>
      <vt:lpstr>SCUT (Hours by Subtask) </vt:lpstr>
      <vt:lpstr>January 2020</vt:lpstr>
      <vt:lpstr>February 2020 </vt:lpstr>
      <vt:lpstr>March 2020</vt:lpstr>
      <vt:lpstr>Cumulative Record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2020-04-04T08:21:19Z</dcterms:modified>
</cp:coreProperties>
</file>